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ewczuk\Desktop\Nowy folder\"/>
    </mc:Choice>
  </mc:AlternateContent>
  <bookViews>
    <workbookView xWindow="0" yWindow="0" windowWidth="28800" windowHeight="12435"/>
  </bookViews>
  <sheets>
    <sheet name="FAKTURA_EURO_V_29_08_2012" sheetId="1" r:id="rId1"/>
  </sheets>
  <definedNames>
    <definedName name="_xlnm.Print_Area" localSheetId="0">FAKTURA_EURO_V_29_08_2012!$A$1:$J$95</definedName>
    <definedName name="słownie">FAKTURA_EURO_V_29_08_2012!$B$3</definedName>
  </definedNames>
  <calcPr calcId="152511"/>
</workbook>
</file>

<file path=xl/calcChain.xml><?xml version="1.0" encoding="utf-8"?>
<calcChain xmlns="http://schemas.openxmlformats.org/spreadsheetml/2006/main">
  <c r="I52" i="1" l="1"/>
  <c r="F64" i="1" l="1"/>
  <c r="G64" i="1" s="1"/>
  <c r="C13" i="1"/>
  <c r="M13" i="1"/>
  <c r="S13" i="1"/>
  <c r="H73" i="1"/>
  <c r="G77" i="1" l="1"/>
  <c r="G76" i="1"/>
  <c r="I64" i="1"/>
  <c r="I76" i="1" l="1"/>
  <c r="J64" i="1"/>
  <c r="J76" i="1" s="1"/>
  <c r="G78" i="1"/>
  <c r="G73" i="1" s="1"/>
  <c r="G80" i="1"/>
  <c r="I77" i="1"/>
  <c r="I78" i="1" l="1"/>
  <c r="J77" i="1"/>
  <c r="I80" i="1" l="1"/>
  <c r="I73" i="1" s="1"/>
  <c r="J78" i="1"/>
  <c r="B84" i="1"/>
  <c r="B5" i="1" s="1"/>
  <c r="J80" i="1"/>
  <c r="J73" i="1"/>
  <c r="K6" i="1" l="1"/>
  <c r="B7" i="1"/>
  <c r="I16" i="1" l="1"/>
  <c r="I15" i="1" s="1"/>
  <c r="C9" i="1"/>
  <c r="B10" i="1"/>
  <c r="R6" i="1"/>
  <c r="R7" i="1" s="1"/>
  <c r="K7" i="1"/>
  <c r="H13" i="1" l="1"/>
  <c r="H12" i="1" s="1"/>
  <c r="H16" i="1" s="1"/>
  <c r="H15" i="1" s="1"/>
  <c r="B16" i="1"/>
  <c r="B15" i="1" s="1"/>
  <c r="S9" i="1"/>
  <c r="R10" i="1"/>
  <c r="R16" i="1" s="1"/>
  <c r="R15" i="1" s="1"/>
  <c r="M9" i="1"/>
  <c r="P16" i="1"/>
  <c r="P15" i="1" s="1"/>
  <c r="K10" i="1"/>
  <c r="K16" i="1" s="1"/>
  <c r="K15" i="1" s="1"/>
  <c r="C10" i="1"/>
  <c r="D9" i="1"/>
  <c r="D10" i="1" s="1"/>
  <c r="S10" i="1" l="1"/>
  <c r="T9" i="1"/>
  <c r="T10" i="1" s="1"/>
  <c r="D13" i="1"/>
  <c r="C12" i="1"/>
  <c r="I13" i="1"/>
  <c r="I12" i="1" s="1"/>
  <c r="C16" i="1"/>
  <c r="C15" i="1" s="1"/>
  <c r="D16" i="1"/>
  <c r="D15" i="1" s="1"/>
  <c r="M10" i="1"/>
  <c r="O9" i="1"/>
  <c r="O10" i="1" s="1"/>
  <c r="O13" i="1" l="1"/>
  <c r="P13" i="1"/>
  <c r="P12" i="1" s="1"/>
  <c r="M12" i="1"/>
  <c r="M16" i="1"/>
  <c r="M15" i="1" s="1"/>
  <c r="O16" i="1"/>
  <c r="O15" i="1" s="1"/>
  <c r="T13" i="1"/>
  <c r="T16" i="1" s="1"/>
  <c r="T15" i="1" s="1"/>
  <c r="U13" i="1"/>
  <c r="U12" i="1" s="1"/>
  <c r="U16" i="1" s="1"/>
  <c r="U15" i="1" s="1"/>
  <c r="S12" i="1"/>
  <c r="S16" i="1" s="1"/>
  <c r="S15" i="1" s="1"/>
  <c r="B3" i="1" l="1"/>
</calcChain>
</file>

<file path=xl/sharedStrings.xml><?xml version="1.0" encoding="utf-8"?>
<sst xmlns="http://schemas.openxmlformats.org/spreadsheetml/2006/main" count="307" uniqueCount="112">
  <si>
    <t>-</t>
  </si>
  <si>
    <t>Y=</t>
  </si>
  <si>
    <t>X=</t>
  </si>
  <si>
    <t>KOMORKI:</t>
  </si>
  <si>
    <t xml:space="preserve"> </t>
  </si>
  <si>
    <t>main</t>
  </si>
  <si>
    <t>|</t>
  </si>
  <si>
    <t>mod:</t>
  </si>
  <si>
    <t>cyf:</t>
  </si>
  <si>
    <t>X=1</t>
  </si>
  <si>
    <t>X&lt;&gt;1</t>
  </si>
  <si>
    <t>=</t>
  </si>
  <si>
    <t>VAL:</t>
  </si>
  <si>
    <t>FORM:</t>
  </si>
  <si>
    <t xml:space="preserve">dziesięć </t>
  </si>
  <si>
    <t>złotych</t>
  </si>
  <si>
    <t xml:space="preserve">sto </t>
  </si>
  <si>
    <t xml:space="preserve">jedenaście </t>
  </si>
  <si>
    <t xml:space="preserve">jeden </t>
  </si>
  <si>
    <t xml:space="preserve">milion </t>
  </si>
  <si>
    <t xml:space="preserve">tysiąc </t>
  </si>
  <si>
    <t>złoty</t>
  </si>
  <si>
    <t xml:space="preserve">dwieście </t>
  </si>
  <si>
    <t xml:space="preserve">dwanaście </t>
  </si>
  <si>
    <t xml:space="preserve">dwa </t>
  </si>
  <si>
    <t xml:space="preserve">miliony </t>
  </si>
  <si>
    <t xml:space="preserve">tysiące </t>
  </si>
  <si>
    <t>złote</t>
  </si>
  <si>
    <t xml:space="preserve">trzysta </t>
  </si>
  <si>
    <t xml:space="preserve">trzynaście </t>
  </si>
  <si>
    <t xml:space="preserve">trzy </t>
  </si>
  <si>
    <t xml:space="preserve">milionów </t>
  </si>
  <si>
    <t xml:space="preserve">tysięcy </t>
  </si>
  <si>
    <t xml:space="preserve">czterysta </t>
  </si>
  <si>
    <t xml:space="preserve">czternaście </t>
  </si>
  <si>
    <t xml:space="preserve">cztery </t>
  </si>
  <si>
    <t xml:space="preserve">pięćset </t>
  </si>
  <si>
    <t xml:space="preserve">piętnaście </t>
  </si>
  <si>
    <t xml:space="preserve">pięć </t>
  </si>
  <si>
    <t xml:space="preserve">sześćset </t>
  </si>
  <si>
    <t xml:space="preserve">szesnaście </t>
  </si>
  <si>
    <t xml:space="preserve">sześć </t>
  </si>
  <si>
    <t xml:space="preserve">siedemset </t>
  </si>
  <si>
    <t xml:space="preserve">siedemnaście </t>
  </si>
  <si>
    <t xml:space="preserve">siedem </t>
  </si>
  <si>
    <t xml:space="preserve">osiemset </t>
  </si>
  <si>
    <t xml:space="preserve">osiemnaście </t>
  </si>
  <si>
    <t xml:space="preserve">osiem </t>
  </si>
  <si>
    <t xml:space="preserve">dziewięćset </t>
  </si>
  <si>
    <t xml:space="preserve">dziewiętnaście </t>
  </si>
  <si>
    <t xml:space="preserve">dziewięć </t>
  </si>
  <si>
    <t>!X=1!</t>
  </si>
  <si>
    <t xml:space="preserve">dwadzieścia </t>
  </si>
  <si>
    <t xml:space="preserve">trzydzieści </t>
  </si>
  <si>
    <t xml:space="preserve">czterdzieści </t>
  </si>
  <si>
    <t xml:space="preserve">pięćdziesiąt </t>
  </si>
  <si>
    <t xml:space="preserve">sześćdziesiąt </t>
  </si>
  <si>
    <t xml:space="preserve">siedemdziesiąt </t>
  </si>
  <si>
    <t xml:space="preserve">osiemdziesiąt </t>
  </si>
  <si>
    <t xml:space="preserve">dziewięćdziesiąt </t>
  </si>
  <si>
    <t xml:space="preserve"> © POMYSŁ PROCEDURY SŁOWNIE MACIEJ RAK</t>
  </si>
  <si>
    <t>MODYFIKACJE MAREK KARABUŁA</t>
  </si>
  <si>
    <t>fax: (022) 519 08 33</t>
  </si>
  <si>
    <t>Oryginał</t>
  </si>
  <si>
    <t xml:space="preserve">FAKTURA  VAT Nr: </t>
  </si>
  <si>
    <t>Kopia</t>
  </si>
  <si>
    <t>WALUTA EURO</t>
  </si>
  <si>
    <t>Data wystawienia:</t>
  </si>
  <si>
    <t>Nazwa:</t>
  </si>
  <si>
    <t>Nazwa Sp. z o.o.</t>
  </si>
  <si>
    <t>Data sprzedaży:</t>
  </si>
  <si>
    <t>Adres:</t>
  </si>
  <si>
    <t>03-715 Warszawa, ul. Oki 175</t>
  </si>
  <si>
    <t>Sposób zapłaty:</t>
  </si>
  <si>
    <t xml:space="preserve">Przelew </t>
  </si>
  <si>
    <t>Numer NIP:</t>
  </si>
  <si>
    <t>111-111-11-11</t>
  </si>
  <si>
    <t>Termin zapłaty:</t>
  </si>
  <si>
    <t>Kurs:</t>
  </si>
  <si>
    <t>Lp.</t>
  </si>
  <si>
    <t>Nazwa towaru lub usługi</t>
  </si>
  <si>
    <t>Ilość</t>
  </si>
  <si>
    <t>VAT</t>
  </si>
  <si>
    <t>kwota VAT EURO</t>
  </si>
  <si>
    <t>Wartość brutto EURO</t>
  </si>
  <si>
    <t xml:space="preserve">16MB RAM </t>
  </si>
  <si>
    <t>CD-ROM 24 speed</t>
  </si>
  <si>
    <t>Razem:</t>
  </si>
  <si>
    <t>W tym:</t>
  </si>
  <si>
    <t>Kwoty</t>
  </si>
  <si>
    <t>Uwagi:</t>
  </si>
  <si>
    <t>Razem EURO</t>
  </si>
  <si>
    <t>Razem PLN</t>
  </si>
  <si>
    <t>Ogółem do zapłaty:</t>
  </si>
  <si>
    <t>ZW</t>
  </si>
  <si>
    <t>EURO</t>
  </si>
  <si>
    <t>____________________</t>
  </si>
  <si>
    <t>___________________</t>
  </si>
  <si>
    <t>Data i podpis Wystawcy</t>
  </si>
  <si>
    <t>Data i podpis Odbiorcy</t>
  </si>
  <si>
    <t>Rachunek bankowy w EURO: Bank Zachodni WBK SA: 10 1000 1000 0000 0000 0000 0000</t>
  </si>
  <si>
    <t xml:space="preserve">KOD SWIFT: </t>
  </si>
  <si>
    <t>Rabat:</t>
  </si>
  <si>
    <t xml:space="preserve">Cena przed rabatem </t>
  </si>
  <si>
    <t>Watość rabatu</t>
  </si>
  <si>
    <t>Wartość netto EURO po rabacie</t>
  </si>
  <si>
    <t xml:space="preserve">Kwota do zapłaty słownie - proszę uzupełnić </t>
  </si>
  <si>
    <t>Tabela A Kursów średnich NBP z dnia 14.01.2020</t>
  </si>
  <si>
    <t>Usługa transportowa - Zlecenie Nr 156/2020 z dnia 02.01.2020 roku</t>
  </si>
  <si>
    <t>ul. Tucholska 43, 01-618 Warszawa</t>
  </si>
  <si>
    <t>WARSPEDOR SP. Z O.O.</t>
  </si>
  <si>
    <t>113-294-78-08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</si>
</sst>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&quot;See Note  &quot;#"/>
    <numFmt numFmtId="165" formatCode="#,##0\$;\-#,##0\$"/>
    <numFmt numFmtId="166" formatCode=";;;"/>
    <numFmt numFmtId="167" formatCode="d/mm/yyyy"/>
    <numFmt numFmtId="168" formatCode="m/d/yy"/>
    <numFmt numFmtId="169" formatCode="#,##0&quot; szt&quot;"/>
    <numFmt numFmtId="170" formatCode="#,##0.00&quot; zł&quot;;\-#,##0.00&quot; zł&quot;"/>
    <numFmt numFmtId="171" formatCode="#,##0.00&quot; zł&quot;"/>
    <numFmt numFmtId="172" formatCode="#,##0&quot; zł&quot;"/>
    <numFmt numFmtId="173" formatCode="#,##0&quot; DM&quot;"/>
    <numFmt numFmtId="174" formatCode="#,##0.0&quot; $&quot;"/>
    <numFmt numFmtId="175" formatCode="#,##0;\-#,##0"/>
    <numFmt numFmtId="176" formatCode="#,##0.0&quot; DM&quot;"/>
    <numFmt numFmtId="177" formatCode="#\ ###\ ###\ ##0&quot; zł&quot;"/>
    <numFmt numFmtId="178" formatCode="0.0000&quot; zł&quot;"/>
  </numFmts>
  <fonts count="31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b/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4"/>
      <color indexed="10"/>
      <name val="Arial CE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>
      <alignment horizontal="left"/>
    </xf>
    <xf numFmtId="9" fontId="26" fillId="0" borderId="0" applyFill="0" applyBorder="0" applyAlignment="0" applyProtection="0"/>
  </cellStyleXfs>
  <cellXfs count="202">
    <xf numFmtId="0" fontId="0" fillId="0" borderId="0" xfId="0"/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top"/>
    </xf>
    <xf numFmtId="0" fontId="0" fillId="0" borderId="3" xfId="0" applyFont="1" applyBorder="1" applyAlignment="1" applyProtection="1">
      <alignment vertical="center"/>
    </xf>
    <xf numFmtId="0" fontId="6" fillId="0" borderId="4" xfId="0" applyFont="1" applyBorder="1" applyProtection="1"/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0" fontId="0" fillId="0" borderId="6" xfId="0" applyFont="1" applyBorder="1" applyProtection="1"/>
    <xf numFmtId="0" fontId="0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4" xfId="0" applyFont="1" applyBorder="1" applyProtection="1"/>
    <xf numFmtId="0" fontId="0" fillId="0" borderId="0" xfId="0" applyFont="1" applyBorder="1" applyProtection="1"/>
    <xf numFmtId="0" fontId="9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top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0" fontId="8" fillId="0" borderId="0" xfId="0" applyFont="1" applyBorder="1" applyProtection="1"/>
    <xf numFmtId="0" fontId="1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69" fontId="14" fillId="0" borderId="0" xfId="0" applyNumberFormat="1" applyFont="1" applyBorder="1" applyAlignment="1" applyProtection="1">
      <alignment horizontal="right" vertical="center"/>
    </xf>
    <xf numFmtId="170" fontId="1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/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0" fillId="0" borderId="14" xfId="0" applyBorder="1" applyProtection="1"/>
    <xf numFmtId="0" fontId="14" fillId="0" borderId="14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1" fontId="11" fillId="0" borderId="14" xfId="0" applyNumberFormat="1" applyFont="1" applyBorder="1" applyAlignment="1" applyProtection="1">
      <alignment horizontal="center" vertical="center"/>
      <protection locked="0"/>
    </xf>
    <xf numFmtId="2" fontId="10" fillId="0" borderId="14" xfId="0" applyNumberFormat="1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/>
    </xf>
    <xf numFmtId="175" fontId="19" fillId="0" borderId="14" xfId="1" applyNumberFormat="1" applyFont="1" applyFill="1" applyBorder="1" applyAlignment="1" applyProtection="1">
      <alignment horizontal="center" vertical="center"/>
    </xf>
    <xf numFmtId="175" fontId="20" fillId="0" borderId="14" xfId="1" applyNumberFormat="1" applyFont="1" applyFill="1" applyBorder="1" applyAlignment="1" applyProtection="1">
      <alignment horizontal="left" vertical="center"/>
    </xf>
    <xf numFmtId="1" fontId="10" fillId="0" borderId="14" xfId="0" applyNumberFormat="1" applyFont="1" applyBorder="1" applyAlignment="1" applyProtection="1">
      <alignment horizontal="center" vertical="center"/>
    </xf>
    <xf numFmtId="9" fontId="10" fillId="0" borderId="14" xfId="3" applyFont="1" applyFill="1" applyBorder="1" applyAlignment="1" applyProtection="1">
      <alignment horizontal="center" vertical="center"/>
    </xf>
    <xf numFmtId="2" fontId="10" fillId="0" borderId="12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9" fontId="14" fillId="0" borderId="0" xfId="0" applyNumberFormat="1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170" fontId="14" fillId="0" borderId="11" xfId="0" applyNumberFormat="1" applyFont="1" applyBorder="1" applyAlignment="1" applyProtection="1">
      <alignment vertical="center"/>
    </xf>
    <xf numFmtId="9" fontId="14" fillId="0" borderId="10" xfId="0" applyNumberFormat="1" applyFont="1" applyBorder="1" applyAlignment="1" applyProtection="1">
      <alignment horizontal="center" vertical="center"/>
    </xf>
    <xf numFmtId="170" fontId="14" fillId="0" borderId="12" xfId="0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70" fontId="14" fillId="0" borderId="5" xfId="0" applyNumberFormat="1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177" fontId="14" fillId="0" borderId="16" xfId="0" applyNumberFormat="1" applyFont="1" applyBorder="1" applyAlignment="1" applyProtection="1">
      <alignment vertical="center"/>
    </xf>
    <xf numFmtId="177" fontId="14" fillId="0" borderId="17" xfId="0" applyNumberFormat="1" applyFont="1" applyBorder="1" applyAlignment="1" applyProtection="1">
      <alignment vertical="center"/>
    </xf>
    <xf numFmtId="9" fontId="14" fillId="0" borderId="18" xfId="0" applyNumberFormat="1" applyFont="1" applyBorder="1" applyAlignment="1" applyProtection="1">
      <alignment horizontal="center" vertical="center"/>
    </xf>
    <xf numFmtId="170" fontId="14" fillId="0" borderId="19" xfId="0" applyNumberFormat="1" applyFont="1" applyBorder="1" applyAlignment="1" applyProtection="1">
      <alignment horizontal="right" vertical="center"/>
    </xf>
    <xf numFmtId="9" fontId="14" fillId="0" borderId="19" xfId="0" applyNumberFormat="1" applyFont="1" applyBorder="1" applyAlignment="1" applyProtection="1">
      <alignment horizontal="center" vertical="center"/>
    </xf>
    <xf numFmtId="170" fontId="14" fillId="0" borderId="20" xfId="0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7" fillId="0" borderId="21" xfId="0" applyFont="1" applyBorder="1" applyAlignment="1" applyProtection="1">
      <alignment horizontal="left" vertical="center"/>
    </xf>
    <xf numFmtId="2" fontId="17" fillId="0" borderId="22" xfId="0" applyNumberFormat="1" applyFont="1" applyBorder="1" applyAlignment="1" applyProtection="1">
      <alignment vertical="center"/>
    </xf>
    <xf numFmtId="9" fontId="17" fillId="0" borderId="22" xfId="0" applyNumberFormat="1" applyFont="1" applyBorder="1" applyAlignment="1" applyProtection="1">
      <alignment horizontal="center" vertical="center"/>
    </xf>
    <xf numFmtId="2" fontId="17" fillId="0" borderId="23" xfId="0" applyNumberFormat="1" applyFont="1" applyBorder="1" applyAlignment="1" applyProtection="1">
      <alignment vertical="center"/>
    </xf>
    <xf numFmtId="0" fontId="18" fillId="0" borderId="15" xfId="0" applyFont="1" applyBorder="1" applyAlignment="1" applyProtection="1">
      <alignment horizontal="center"/>
    </xf>
    <xf numFmtId="170" fontId="14" fillId="0" borderId="22" xfId="0" applyNumberFormat="1" applyFont="1" applyBorder="1" applyAlignment="1" applyProtection="1">
      <alignment horizontal="right" vertical="center"/>
    </xf>
    <xf numFmtId="170" fontId="14" fillId="0" borderId="23" xfId="0" applyNumberFormat="1" applyFont="1" applyBorder="1" applyAlignment="1" applyProtection="1">
      <alignment horizontal="right" vertical="center"/>
    </xf>
    <xf numFmtId="0" fontId="14" fillId="0" borderId="24" xfId="0" applyFont="1" applyBorder="1" applyAlignment="1" applyProtection="1">
      <alignment horizontal="center" vertical="center"/>
    </xf>
    <xf numFmtId="170" fontId="14" fillId="0" borderId="25" xfId="0" applyNumberFormat="1" applyFont="1" applyBorder="1" applyAlignment="1" applyProtection="1">
      <alignment horizontal="right" vertical="center"/>
    </xf>
    <xf numFmtId="170" fontId="14" fillId="0" borderId="26" xfId="0" applyNumberFormat="1" applyFont="1" applyBorder="1" applyAlignment="1" applyProtection="1">
      <alignment horizontal="right" vertical="center"/>
    </xf>
    <xf numFmtId="2" fontId="8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70" fontId="14" fillId="0" borderId="0" xfId="0" applyNumberFormat="1" applyFont="1" applyBorder="1" applyAlignment="1" applyProtection="1">
      <alignment horizontal="right" vertical="center"/>
    </xf>
    <xf numFmtId="177" fontId="14" fillId="0" borderId="0" xfId="0" applyNumberFormat="1" applyFont="1" applyBorder="1" applyAlignment="1" applyProtection="1">
      <alignment horizontal="center" vertical="center"/>
    </xf>
    <xf numFmtId="170" fontId="14" fillId="0" borderId="5" xfId="0" applyNumberFormat="1" applyFont="1" applyBorder="1" applyAlignment="1" applyProtection="1">
      <alignment horizontal="right" vertical="center"/>
    </xf>
    <xf numFmtId="170" fontId="4" fillId="0" borderId="0" xfId="0" applyNumberFormat="1" applyFont="1" applyBorder="1" applyAlignment="1" applyProtection="1">
      <alignment vertical="center"/>
    </xf>
    <xf numFmtId="178" fontId="10" fillId="0" borderId="0" xfId="0" applyNumberFormat="1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72" fontId="14" fillId="0" borderId="0" xfId="0" applyNumberFormat="1" applyFont="1" applyBorder="1" applyAlignment="1" applyProtection="1">
      <alignment horizontal="center" vertical="center"/>
    </xf>
    <xf numFmtId="172" fontId="16" fillId="0" borderId="0" xfId="0" applyNumberFormat="1" applyFont="1" applyBorder="1" applyAlignment="1" applyProtection="1">
      <alignment horizontal="right" vertical="center"/>
    </xf>
    <xf numFmtId="173" fontId="0" fillId="0" borderId="0" xfId="0" applyNumberFormat="1" applyFont="1" applyBorder="1" applyAlignment="1" applyProtection="1">
      <alignment vertical="center"/>
    </xf>
    <xf numFmtId="0" fontId="0" fillId="0" borderId="0" xfId="0" applyProtection="1"/>
    <xf numFmtId="0" fontId="14" fillId="0" borderId="0" xfId="0" applyFont="1" applyBorder="1" applyProtection="1"/>
    <xf numFmtId="174" fontId="14" fillId="0" borderId="0" xfId="0" applyNumberFormat="1" applyFont="1" applyBorder="1" applyProtection="1"/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0" fillId="0" borderId="0" xfId="0" applyFont="1" applyProtection="1"/>
    <xf numFmtId="173" fontId="10" fillId="0" borderId="27" xfId="0" applyNumberFormat="1" applyFont="1" applyBorder="1" applyAlignment="1" applyProtection="1">
      <alignment vertical="center"/>
    </xf>
    <xf numFmtId="0" fontId="10" fillId="0" borderId="28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</xf>
    <xf numFmtId="173" fontId="0" fillId="0" borderId="27" xfId="0" applyNumberFormat="1" applyFont="1" applyBorder="1" applyAlignment="1" applyProtection="1">
      <alignment vertical="center"/>
    </xf>
    <xf numFmtId="0" fontId="0" fillId="0" borderId="28" xfId="0" applyFont="1" applyBorder="1" applyAlignment="1" applyProtection="1">
      <alignment vertical="center"/>
    </xf>
    <xf numFmtId="173" fontId="0" fillId="0" borderId="29" xfId="0" applyNumberFormat="1" applyFont="1" applyBorder="1" applyAlignment="1" applyProtection="1">
      <alignment vertical="center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10" fontId="0" fillId="0" borderId="30" xfId="0" applyNumberFormat="1" applyFont="1" applyBorder="1" applyAlignment="1" applyProtection="1">
      <alignment vertical="center"/>
    </xf>
    <xf numFmtId="0" fontId="0" fillId="0" borderId="0" xfId="0" applyFont="1" applyProtection="1"/>
    <xf numFmtId="0" fontId="1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68" fontId="0" fillId="0" borderId="5" xfId="0" applyNumberFormat="1" applyFont="1" applyBorder="1" applyProtection="1"/>
    <xf numFmtId="0" fontId="12" fillId="0" borderId="0" xfId="0" applyFont="1" applyBorder="1" applyAlignment="1" applyProtection="1">
      <alignment horizontal="center" vertical="center"/>
      <protection locked="0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2" fontId="10" fillId="0" borderId="14" xfId="0" applyNumberFormat="1" applyFont="1" applyBorder="1" applyAlignment="1" applyProtection="1">
      <alignment horizontal="center" vertical="center"/>
    </xf>
    <xf numFmtId="2" fontId="10" fillId="0" borderId="32" xfId="0" applyNumberFormat="1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9" fontId="14" fillId="0" borderId="28" xfId="0" applyNumberFormat="1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/>
    </xf>
    <xf numFmtId="9" fontId="10" fillId="0" borderId="11" xfId="3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</xf>
    <xf numFmtId="2" fontId="10" fillId="0" borderId="7" xfId="0" applyNumberFormat="1" applyFont="1" applyBorder="1" applyAlignment="1" applyProtection="1">
      <alignment vertical="center"/>
    </xf>
    <xf numFmtId="0" fontId="14" fillId="0" borderId="7" xfId="0" applyFont="1" applyBorder="1" applyAlignment="1" applyProtection="1">
      <alignment horizontal="center" vertical="center"/>
    </xf>
    <xf numFmtId="9" fontId="14" fillId="0" borderId="33" xfId="0" applyNumberFormat="1" applyFont="1" applyBorder="1" applyAlignment="1" applyProtection="1">
      <alignment horizontal="center" vertical="center"/>
    </xf>
    <xf numFmtId="177" fontId="14" fillId="0" borderId="34" xfId="0" applyNumberFormat="1" applyFont="1" applyBorder="1" applyAlignment="1" applyProtection="1">
      <alignment horizontal="center" vertical="center"/>
    </xf>
    <xf numFmtId="170" fontId="14" fillId="0" borderId="35" xfId="0" applyNumberFormat="1" applyFont="1" applyBorder="1" applyAlignment="1" applyProtection="1">
      <alignment horizontal="right" vertical="center"/>
    </xf>
    <xf numFmtId="2" fontId="14" fillId="0" borderId="36" xfId="0" applyNumberFormat="1" applyFont="1" applyBorder="1" applyAlignment="1" applyProtection="1">
      <alignment horizontal="right" vertical="center"/>
    </xf>
    <xf numFmtId="9" fontId="14" fillId="0" borderId="31" xfId="0" applyNumberFormat="1" applyFont="1" applyBorder="1" applyAlignment="1" applyProtection="1">
      <alignment horizontal="center" vertical="center"/>
    </xf>
    <xf numFmtId="170" fontId="14" fillId="0" borderId="29" xfId="0" applyNumberFormat="1" applyFont="1" applyBorder="1" applyAlignment="1" applyProtection="1">
      <alignment horizontal="right" vertical="center"/>
    </xf>
    <xf numFmtId="2" fontId="14" fillId="0" borderId="37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fill" vertical="center"/>
    </xf>
    <xf numFmtId="165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166" fontId="0" fillId="0" borderId="0" xfId="0" applyNumberFormat="1" applyFont="1" applyAlignment="1" applyProtection="1">
      <alignment vertical="center"/>
    </xf>
    <xf numFmtId="171" fontId="14" fillId="0" borderId="0" xfId="0" applyNumberFormat="1" applyFont="1" applyBorder="1" applyAlignment="1" applyProtection="1">
      <alignment vertical="center"/>
    </xf>
    <xf numFmtId="171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top"/>
    </xf>
    <xf numFmtId="0" fontId="14" fillId="0" borderId="38" xfId="0" applyFont="1" applyBorder="1" applyAlignment="1" applyProtection="1">
      <alignment horizontal="center" vertical="center"/>
    </xf>
    <xf numFmtId="175" fontId="21" fillId="0" borderId="39" xfId="1" applyNumberFormat="1" applyFont="1" applyFill="1" applyBorder="1" applyAlignment="1" applyProtection="1">
      <alignment horizontal="left" vertical="center"/>
    </xf>
    <xf numFmtId="175" fontId="20" fillId="0" borderId="31" xfId="1" applyNumberFormat="1" applyFont="1" applyFill="1" applyBorder="1" applyAlignment="1" applyProtection="1">
      <alignment horizontal="left" vertical="center"/>
    </xf>
    <xf numFmtId="170" fontId="10" fillId="0" borderId="40" xfId="0" applyNumberFormat="1" applyFont="1" applyBorder="1" applyAlignment="1" applyProtection="1">
      <alignment vertical="center"/>
    </xf>
    <xf numFmtId="175" fontId="21" fillId="0" borderId="0" xfId="1" applyNumberFormat="1" applyFont="1" applyFill="1" applyBorder="1" applyAlignment="1" applyProtection="1">
      <alignment horizontal="left" vertical="center"/>
    </xf>
    <xf numFmtId="175" fontId="20" fillId="0" borderId="0" xfId="1" applyNumberFormat="1" applyFont="1" applyFill="1" applyBorder="1" applyAlignment="1" applyProtection="1">
      <alignment horizontal="left" vertical="center"/>
    </xf>
    <xf numFmtId="170" fontId="10" fillId="0" borderId="27" xfId="0" applyNumberFormat="1" applyFont="1" applyBorder="1" applyAlignment="1" applyProtection="1">
      <alignment vertical="center"/>
    </xf>
    <xf numFmtId="1" fontId="10" fillId="0" borderId="0" xfId="0" applyNumberFormat="1" applyFont="1" applyBorder="1" applyAlignment="1" applyProtection="1">
      <alignment horizontal="center" vertical="center"/>
    </xf>
    <xf numFmtId="171" fontId="10" fillId="0" borderId="41" xfId="0" applyNumberFormat="1" applyFont="1" applyBorder="1" applyAlignment="1" applyProtection="1">
      <alignment vertical="center"/>
    </xf>
    <xf numFmtId="0" fontId="17" fillId="0" borderId="6" xfId="0" applyFont="1" applyBorder="1" applyAlignment="1" applyProtection="1">
      <alignment horizontal="center" vertical="center"/>
    </xf>
    <xf numFmtId="1" fontId="10" fillId="0" borderId="7" xfId="0" applyNumberFormat="1" applyFont="1" applyBorder="1" applyAlignment="1" applyProtection="1">
      <alignment horizontal="center" vertical="center"/>
    </xf>
    <xf numFmtId="0" fontId="14" fillId="0" borderId="42" xfId="0" applyNumberFormat="1" applyFont="1" applyBorder="1" applyAlignment="1" applyProtection="1">
      <alignment horizontal="center" vertical="center"/>
    </xf>
    <xf numFmtId="164" fontId="17" fillId="0" borderId="0" xfId="2" applyFont="1" applyBorder="1" applyProtection="1">
      <alignment horizontal="left"/>
    </xf>
    <xf numFmtId="9" fontId="28" fillId="0" borderId="0" xfId="3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171" fontId="17" fillId="0" borderId="43" xfId="0" applyNumberFormat="1" applyFont="1" applyBorder="1" applyAlignment="1" applyProtection="1">
      <alignment vertical="center"/>
    </xf>
    <xf numFmtId="9" fontId="17" fillId="0" borderId="43" xfId="0" applyNumberFormat="1" applyFont="1" applyBorder="1" applyAlignment="1" applyProtection="1">
      <alignment horizontal="center" vertical="center"/>
    </xf>
    <xf numFmtId="171" fontId="17" fillId="0" borderId="44" xfId="0" applyNumberFormat="1" applyFont="1" applyBorder="1" applyAlignment="1" applyProtection="1">
      <alignment vertical="center"/>
    </xf>
    <xf numFmtId="2" fontId="10" fillId="0" borderId="45" xfId="0" applyNumberFormat="1" applyFont="1" applyBorder="1" applyAlignment="1" applyProtection="1">
      <alignment horizontal="center" vertical="center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177" fontId="23" fillId="0" borderId="49" xfId="0" applyNumberFormat="1" applyFont="1" applyBorder="1" applyAlignment="1" applyProtection="1">
      <alignment horizontal="center" vertical="center"/>
    </xf>
    <xf numFmtId="177" fontId="23" fillId="0" borderId="50" xfId="0" applyNumberFormat="1" applyFont="1" applyBorder="1" applyAlignment="1" applyProtection="1">
      <alignment horizontal="center" vertical="center"/>
    </xf>
    <xf numFmtId="177" fontId="23" fillId="0" borderId="51" xfId="0" applyNumberFormat="1" applyFont="1" applyBorder="1" applyAlignment="1" applyProtection="1">
      <alignment horizontal="center" vertical="center"/>
    </xf>
    <xf numFmtId="0" fontId="30" fillId="2" borderId="0" xfId="0" applyFont="1" applyFill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fill" vertical="center"/>
    </xf>
    <xf numFmtId="0" fontId="8" fillId="0" borderId="7" xfId="0" applyFont="1" applyBorder="1" applyAlignment="1" applyProtection="1">
      <alignment horizontal="center" vertical="center"/>
    </xf>
    <xf numFmtId="167" fontId="11" fillId="0" borderId="5" xfId="0" applyNumberFormat="1" applyFont="1" applyBorder="1" applyAlignment="1" applyProtection="1">
      <alignment horizontal="center" vertical="top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4" fontId="27" fillId="0" borderId="0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</cellXfs>
  <cellStyles count="4">
    <cellStyle name="Normalny" xfId="0" builtinId="0"/>
    <cellStyle name="Normalny_Arkusz1" xfId="1"/>
    <cellStyle name="Option" xfId="2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54</xdr:row>
      <xdr:rowOff>19050</xdr:rowOff>
    </xdr:from>
    <xdr:to>
      <xdr:col>4</xdr:col>
      <xdr:colOff>561975</xdr:colOff>
      <xdr:row>58</xdr:row>
      <xdr:rowOff>133350</xdr:rowOff>
    </xdr:to>
    <xdr:sp macro="" textlink="">
      <xdr:nvSpPr>
        <xdr:cNvPr id="1278" name="INVB1"/>
        <xdr:cNvSpPr>
          <a:spLocks noChangeArrowheads="1"/>
        </xdr:cNvSpPr>
      </xdr:nvSpPr>
      <xdr:spPr bwMode="auto">
        <a:xfrm>
          <a:off x="276225" y="2209800"/>
          <a:ext cx="4133850" cy="800100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142875</xdr:colOff>
      <xdr:row>53</xdr:row>
      <xdr:rowOff>114300</xdr:rowOff>
    </xdr:from>
    <xdr:to>
      <xdr:col>2</xdr:col>
      <xdr:colOff>209550</xdr:colOff>
      <xdr:row>54</xdr:row>
      <xdr:rowOff>142875</xdr:rowOff>
    </xdr:to>
    <xdr:sp macro="" textlink="" fLocksText="0">
      <xdr:nvSpPr>
        <xdr:cNvPr id="1026" name="INV1"/>
        <xdr:cNvSpPr txBox="1">
          <a:spLocks noChangeArrowheads="1"/>
        </xdr:cNvSpPr>
      </xdr:nvSpPr>
      <xdr:spPr bwMode="auto">
        <a:xfrm>
          <a:off x="400050" y="2143125"/>
          <a:ext cx="952500" cy="190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Nabywca</a:t>
          </a:r>
          <a:endParaRPr lang="pl-PL"/>
        </a:p>
      </xdr:txBody>
    </xdr:sp>
    <xdr:clientData/>
  </xdr:twoCellAnchor>
  <xdr:twoCellAnchor>
    <xdr:from>
      <xdr:col>0</xdr:col>
      <xdr:colOff>247650</xdr:colOff>
      <xdr:row>47</xdr:row>
      <xdr:rowOff>161925</xdr:rowOff>
    </xdr:from>
    <xdr:to>
      <xdr:col>3</xdr:col>
      <xdr:colOff>257175</xdr:colOff>
      <xdr:row>52</xdr:row>
      <xdr:rowOff>95250</xdr:rowOff>
    </xdr:to>
    <xdr:sp macro="" textlink="">
      <xdr:nvSpPr>
        <xdr:cNvPr id="1280" name="INVB1"/>
        <xdr:cNvSpPr>
          <a:spLocks noChangeArrowheads="1"/>
        </xdr:cNvSpPr>
      </xdr:nvSpPr>
      <xdr:spPr bwMode="auto">
        <a:xfrm>
          <a:off x="247650" y="1190625"/>
          <a:ext cx="3533775" cy="771525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133350</xdr:colOff>
      <xdr:row>46</xdr:row>
      <xdr:rowOff>161925</xdr:rowOff>
    </xdr:from>
    <xdr:to>
      <xdr:col>2</xdr:col>
      <xdr:colOff>200025</xdr:colOff>
      <xdr:row>47</xdr:row>
      <xdr:rowOff>180975</xdr:rowOff>
    </xdr:to>
    <xdr:sp macro="" textlink="" fLocksText="0">
      <xdr:nvSpPr>
        <xdr:cNvPr id="1028" name="INV1"/>
        <xdr:cNvSpPr txBox="1">
          <a:spLocks noChangeArrowheads="1"/>
        </xdr:cNvSpPr>
      </xdr:nvSpPr>
      <xdr:spPr bwMode="auto">
        <a:xfrm>
          <a:off x="390525" y="866775"/>
          <a:ext cx="952500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Sprzedający</a:t>
          </a:r>
          <a:endParaRPr lang="pl-PL"/>
        </a:p>
      </xdr:txBody>
    </xdr:sp>
    <xdr:clientData/>
  </xdr:twoCellAnchor>
  <xdr:twoCellAnchor>
    <xdr:from>
      <xdr:col>5</xdr:col>
      <xdr:colOff>361950</xdr:colOff>
      <xdr:row>54</xdr:row>
      <xdr:rowOff>19050</xdr:rowOff>
    </xdr:from>
    <xdr:to>
      <xdr:col>9</xdr:col>
      <xdr:colOff>733425</xdr:colOff>
      <xdr:row>58</xdr:row>
      <xdr:rowOff>161925</xdr:rowOff>
    </xdr:to>
    <xdr:sp macro="" textlink="">
      <xdr:nvSpPr>
        <xdr:cNvPr id="1282" name="INVB1"/>
        <xdr:cNvSpPr>
          <a:spLocks noChangeArrowheads="1"/>
        </xdr:cNvSpPr>
      </xdr:nvSpPr>
      <xdr:spPr bwMode="auto">
        <a:xfrm>
          <a:off x="4972050" y="2209800"/>
          <a:ext cx="2838450" cy="828675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428625</xdr:colOff>
      <xdr:row>47</xdr:row>
      <xdr:rowOff>161925</xdr:rowOff>
    </xdr:from>
    <xdr:to>
      <xdr:col>9</xdr:col>
      <xdr:colOff>657225</xdr:colOff>
      <xdr:row>53</xdr:row>
      <xdr:rowOff>19050</xdr:rowOff>
    </xdr:to>
    <xdr:sp macro="" textlink="">
      <xdr:nvSpPr>
        <xdr:cNvPr id="1283" name="INVB1"/>
        <xdr:cNvSpPr>
          <a:spLocks noChangeArrowheads="1"/>
        </xdr:cNvSpPr>
      </xdr:nvSpPr>
      <xdr:spPr bwMode="auto">
        <a:xfrm>
          <a:off x="5038725" y="1190625"/>
          <a:ext cx="2695575" cy="857250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9"/>
  <sheetViews>
    <sheetView tabSelected="1" topLeftCell="A44" zoomScaleNormal="100" zoomScaleSheetLayoutView="100" workbookViewId="0">
      <selection activeCell="C58" sqref="C58"/>
    </sheetView>
  </sheetViews>
  <sheetFormatPr defaultColWidth="11.5703125" defaultRowHeight="15" outlineLevelRow="1" x14ac:dyDescent="0.2"/>
  <cols>
    <col min="1" max="1" width="3.85546875" style="129" customWidth="1"/>
    <col min="2" max="2" width="13.28515625" style="129" customWidth="1"/>
    <col min="3" max="3" width="35.7109375" style="129" customWidth="1"/>
    <col min="4" max="4" width="4.85546875" style="132" customWidth="1"/>
    <col min="5" max="5" width="11.42578125" style="129" customWidth="1"/>
    <col min="6" max="6" width="9.5703125" style="129" customWidth="1"/>
    <col min="7" max="7" width="10.85546875" style="129" customWidth="1"/>
    <col min="8" max="8" width="5.42578125" style="129" customWidth="1"/>
    <col min="9" max="9" width="11.140625" style="129" customWidth="1"/>
    <col min="10" max="10" width="12.140625" style="129" customWidth="1"/>
    <col min="11" max="11" width="9.7109375" style="129" customWidth="1"/>
    <col min="12" max="12" width="12.5703125" style="129" customWidth="1"/>
    <col min="13" max="13" width="9" style="129" customWidth="1"/>
    <col min="14" max="14" width="11.42578125" style="129" customWidth="1"/>
    <col min="15" max="15" width="5.7109375" style="129" customWidth="1"/>
    <col min="16" max="24" width="0" style="129" hidden="1" customWidth="1"/>
    <col min="25" max="16384" width="11.5703125" style="129"/>
  </cols>
  <sheetData>
    <row r="1" spans="1:31" ht="15.75" hidden="1" outlineLevel="1" thickBot="1" x14ac:dyDescent="0.25">
      <c r="A1" s="105"/>
      <c r="B1" s="105"/>
      <c r="C1" s="105"/>
      <c r="D1" s="131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</row>
    <row r="2" spans="1:31" ht="15.75" hidden="1" outlineLevel="1" thickBot="1" x14ac:dyDescent="0.25">
      <c r="A2" s="155" t="s">
        <v>0</v>
      </c>
      <c r="B2" s="155" t="s">
        <v>0</v>
      </c>
      <c r="C2" s="155" t="s">
        <v>0</v>
      </c>
      <c r="D2" s="131" t="s">
        <v>0</v>
      </c>
      <c r="E2" s="155"/>
      <c r="F2" s="155"/>
      <c r="G2" s="155"/>
      <c r="H2" s="155" t="s">
        <v>0</v>
      </c>
      <c r="I2" s="155" t="s">
        <v>0</v>
      </c>
      <c r="J2" s="155" t="s">
        <v>0</v>
      </c>
      <c r="K2" s="195" t="s">
        <v>0</v>
      </c>
      <c r="L2" s="195"/>
      <c r="M2" s="195" t="s">
        <v>0</v>
      </c>
      <c r="N2" s="195"/>
      <c r="O2" s="155" t="s">
        <v>0</v>
      </c>
      <c r="P2" s="155" t="s">
        <v>0</v>
      </c>
      <c r="Q2" s="155" t="s">
        <v>0</v>
      </c>
      <c r="R2" s="155" t="s">
        <v>0</v>
      </c>
      <c r="S2" s="155" t="s">
        <v>0</v>
      </c>
      <c r="T2" s="155" t="s">
        <v>0</v>
      </c>
      <c r="U2" s="155" t="s">
        <v>0</v>
      </c>
      <c r="V2" s="155" t="s">
        <v>0</v>
      </c>
      <c r="W2" s="105"/>
      <c r="X2" s="105"/>
      <c r="Y2" s="105"/>
      <c r="Z2" s="105"/>
      <c r="AA2" s="105"/>
      <c r="AB2" s="105"/>
      <c r="AC2" s="105"/>
      <c r="AD2" s="105"/>
      <c r="AE2" s="105"/>
    </row>
    <row r="3" spans="1:31" ht="15.75" hidden="1" outlineLevel="1" thickBot="1" x14ac:dyDescent="0.25">
      <c r="A3" s="131" t="s">
        <v>1</v>
      </c>
      <c r="B3" s="105" t="e">
        <f>TRIM(B15&amp;C15&amp;D15&amp;I15&amp;K15&amp;M15&amp;O15&amp;P15&amp;R15&amp;S15&amp;T15&amp;U15)</f>
        <v>#N/A</v>
      </c>
      <c r="C3" s="105"/>
      <c r="D3" s="131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ht="15.75" hidden="1" outlineLevel="1" thickBot="1" x14ac:dyDescent="0.25">
      <c r="A4" s="155" t="s">
        <v>0</v>
      </c>
      <c r="B4" s="155" t="s">
        <v>0</v>
      </c>
      <c r="C4" s="155" t="s">
        <v>0</v>
      </c>
      <c r="D4" s="131" t="s">
        <v>0</v>
      </c>
      <c r="E4" s="155"/>
      <c r="F4" s="155"/>
      <c r="G4" s="155"/>
      <c r="H4" s="155" t="s">
        <v>0</v>
      </c>
      <c r="I4" s="155" t="s">
        <v>0</v>
      </c>
      <c r="J4" s="155" t="s">
        <v>0</v>
      </c>
      <c r="K4" s="195" t="s">
        <v>0</v>
      </c>
      <c r="L4" s="195"/>
      <c r="M4" s="195" t="s">
        <v>0</v>
      </c>
      <c r="N4" s="195"/>
      <c r="O4" s="155" t="s">
        <v>0</v>
      </c>
      <c r="P4" s="155" t="s">
        <v>0</v>
      </c>
      <c r="Q4" s="155" t="s">
        <v>0</v>
      </c>
      <c r="R4" s="155" t="s">
        <v>0</v>
      </c>
      <c r="S4" s="155" t="s">
        <v>0</v>
      </c>
      <c r="T4" s="155" t="s">
        <v>0</v>
      </c>
      <c r="U4" s="155" t="s">
        <v>0</v>
      </c>
      <c r="V4" s="155" t="s">
        <v>0</v>
      </c>
      <c r="W4" s="105"/>
      <c r="X4" s="105"/>
      <c r="Y4" s="105"/>
      <c r="Z4" s="105"/>
      <c r="AA4" s="105"/>
      <c r="AB4" s="105"/>
      <c r="AC4" s="105"/>
      <c r="AD4" s="105"/>
      <c r="AE4" s="105"/>
    </row>
    <row r="5" spans="1:31" ht="17.25" hidden="1" customHeight="1" outlineLevel="1" x14ac:dyDescent="0.2">
      <c r="A5" s="131" t="s">
        <v>2</v>
      </c>
      <c r="B5" s="156">
        <f>B84</f>
        <v>116.85</v>
      </c>
      <c r="C5" s="131" t="s">
        <v>3</v>
      </c>
      <c r="D5" s="131" t="s">
        <v>4</v>
      </c>
      <c r="E5" s="157"/>
      <c r="F5" s="157"/>
      <c r="G5" s="157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</row>
    <row r="6" spans="1:31" ht="16.5" hidden="1" customHeight="1" outlineLevel="1" x14ac:dyDescent="0.2">
      <c r="A6" s="105"/>
      <c r="B6" s="105"/>
      <c r="C6" s="105"/>
      <c r="D6" s="131"/>
      <c r="E6" s="105"/>
      <c r="F6" s="105"/>
      <c r="G6" s="105"/>
      <c r="H6" s="105"/>
      <c r="I6" s="105"/>
      <c r="J6" s="105"/>
      <c r="K6" s="105">
        <f>MOD(B5,1000000)</f>
        <v>116.85</v>
      </c>
      <c r="L6" s="105"/>
      <c r="M6" s="105"/>
      <c r="N6" s="105"/>
      <c r="O6" s="105"/>
      <c r="P6" s="105"/>
      <c r="Q6" s="105"/>
      <c r="R6" s="105">
        <f>MOD(K6,1000)</f>
        <v>116.85</v>
      </c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</row>
    <row r="7" spans="1:31" s="105" customFormat="1" ht="13.5" hidden="1" outlineLevel="1" thickBot="1" x14ac:dyDescent="0.25">
      <c r="A7" s="157" t="s">
        <v>5</v>
      </c>
      <c r="B7" s="105">
        <f>TRUNC(B5/1000000)</f>
        <v>0</v>
      </c>
      <c r="D7" s="131"/>
      <c r="J7" s="157" t="s">
        <v>6</v>
      </c>
      <c r="K7" s="105">
        <f>TRUNC(K6/1000)</f>
        <v>0</v>
      </c>
      <c r="Q7" s="157" t="s">
        <v>6</v>
      </c>
      <c r="R7" s="105">
        <f>(R6)</f>
        <v>116.85</v>
      </c>
      <c r="V7" s="157" t="s">
        <v>6</v>
      </c>
    </row>
    <row r="8" spans="1:31" s="105" customFormat="1" ht="13.5" hidden="1" outlineLevel="1" thickBot="1" x14ac:dyDescent="0.25">
      <c r="A8" s="155" t="s">
        <v>0</v>
      </c>
      <c r="B8" s="155" t="s">
        <v>0</v>
      </c>
      <c r="C8" s="155" t="s">
        <v>0</v>
      </c>
      <c r="D8" s="131" t="s">
        <v>0</v>
      </c>
      <c r="E8" s="155"/>
      <c r="F8" s="155"/>
      <c r="G8" s="155"/>
      <c r="H8" s="155" t="s">
        <v>0</v>
      </c>
      <c r="I8" s="155" t="s">
        <v>0</v>
      </c>
      <c r="J8" s="157" t="s">
        <v>6</v>
      </c>
      <c r="K8" s="195" t="s">
        <v>0</v>
      </c>
      <c r="L8" s="195"/>
      <c r="M8" s="195" t="s">
        <v>0</v>
      </c>
      <c r="N8" s="195"/>
      <c r="O8" s="155" t="s">
        <v>0</v>
      </c>
      <c r="P8" s="155" t="s">
        <v>0</v>
      </c>
      <c r="Q8" s="157" t="s">
        <v>6</v>
      </c>
      <c r="R8" s="155" t="s">
        <v>0</v>
      </c>
      <c r="S8" s="155" t="s">
        <v>0</v>
      </c>
      <c r="T8" s="155" t="s">
        <v>0</v>
      </c>
      <c r="U8" s="155" t="s">
        <v>0</v>
      </c>
      <c r="V8" s="157" t="s">
        <v>6</v>
      </c>
    </row>
    <row r="9" spans="1:31" ht="15.75" hidden="1" outlineLevel="1" thickBot="1" x14ac:dyDescent="0.25">
      <c r="A9" s="157" t="s">
        <v>7</v>
      </c>
      <c r="B9" s="105"/>
      <c r="C9" s="105">
        <f>MOD(B7,100)</f>
        <v>0</v>
      </c>
      <c r="D9" s="131">
        <f>MOD(C9,10)</f>
        <v>0</v>
      </c>
      <c r="E9" s="105"/>
      <c r="F9" s="105"/>
      <c r="G9" s="105"/>
      <c r="H9" s="105"/>
      <c r="I9" s="105"/>
      <c r="J9" s="157" t="s">
        <v>6</v>
      </c>
      <c r="K9" s="105"/>
      <c r="L9" s="105"/>
      <c r="M9" s="105">
        <f>MOD(K7,100)</f>
        <v>0</v>
      </c>
      <c r="N9" s="105"/>
      <c r="O9" s="105">
        <f>MOD(M9,10)</f>
        <v>0</v>
      </c>
      <c r="P9" s="105"/>
      <c r="Q9" s="157" t="s">
        <v>6</v>
      </c>
      <c r="R9" s="105"/>
      <c r="S9" s="105">
        <f>MOD(R7,100)</f>
        <v>16.849999999999994</v>
      </c>
      <c r="T9" s="105">
        <f>MOD(S9,10)</f>
        <v>6.8499999999999943</v>
      </c>
      <c r="U9" s="105"/>
      <c r="V9" s="157" t="s">
        <v>6</v>
      </c>
      <c r="W9" s="105"/>
      <c r="X9" s="105"/>
      <c r="Y9" s="105"/>
      <c r="Z9" s="105"/>
      <c r="AA9" s="105"/>
      <c r="AB9" s="105"/>
      <c r="AC9" s="105"/>
      <c r="AD9" s="105"/>
      <c r="AE9" s="105"/>
    </row>
    <row r="10" spans="1:31" ht="15.75" hidden="1" outlineLevel="1" thickBot="1" x14ac:dyDescent="0.25">
      <c r="A10" s="157" t="s">
        <v>8</v>
      </c>
      <c r="B10" s="105">
        <f>TRUNC(B7/100)</f>
        <v>0</v>
      </c>
      <c r="C10" s="105">
        <f>TRUNC(C9/10)</f>
        <v>0</v>
      </c>
      <c r="D10" s="131">
        <f>(D9)</f>
        <v>0</v>
      </c>
      <c r="E10" s="105"/>
      <c r="F10" s="105"/>
      <c r="G10" s="105"/>
      <c r="H10" s="105"/>
      <c r="I10" s="105"/>
      <c r="J10" s="157" t="s">
        <v>6</v>
      </c>
      <c r="K10" s="105">
        <f>TRUNC(K7/100)</f>
        <v>0</v>
      </c>
      <c r="L10" s="105"/>
      <c r="M10" s="105">
        <f>TRUNC(M9/10)</f>
        <v>0</v>
      </c>
      <c r="N10" s="105"/>
      <c r="O10" s="105">
        <f>(O9)</f>
        <v>0</v>
      </c>
      <c r="P10" s="105"/>
      <c r="Q10" s="157" t="s">
        <v>6</v>
      </c>
      <c r="R10" s="105">
        <f>TRUNC(R7/100)</f>
        <v>1</v>
      </c>
      <c r="S10" s="105">
        <f>TRUNC(S9/10)</f>
        <v>1</v>
      </c>
      <c r="T10" s="105">
        <f>(T9)</f>
        <v>6.8499999999999943</v>
      </c>
      <c r="U10" s="105"/>
      <c r="V10" s="157" t="s">
        <v>6</v>
      </c>
      <c r="W10" s="105"/>
      <c r="X10" s="105"/>
      <c r="Y10" s="105"/>
      <c r="Z10" s="105"/>
      <c r="AA10" s="105"/>
      <c r="AB10" s="105"/>
      <c r="AC10" s="105"/>
      <c r="AD10" s="105"/>
      <c r="AE10" s="105"/>
    </row>
    <row r="11" spans="1:31" s="105" customFormat="1" ht="13.5" hidden="1" outlineLevel="1" thickBot="1" x14ac:dyDescent="0.25">
      <c r="A11" s="155" t="s">
        <v>0</v>
      </c>
      <c r="B11" s="155" t="s">
        <v>0</v>
      </c>
      <c r="C11" s="155" t="s">
        <v>0</v>
      </c>
      <c r="D11" s="131" t="s">
        <v>0</v>
      </c>
      <c r="E11" s="155"/>
      <c r="F11" s="155"/>
      <c r="G11" s="155"/>
      <c r="H11" s="155" t="s">
        <v>0</v>
      </c>
      <c r="I11" s="155" t="s">
        <v>0</v>
      </c>
      <c r="J11" s="157" t="s">
        <v>6</v>
      </c>
      <c r="K11" s="195" t="s">
        <v>0</v>
      </c>
      <c r="L11" s="195"/>
      <c r="M11" s="195" t="s">
        <v>0</v>
      </c>
      <c r="N11" s="195"/>
      <c r="O11" s="155" t="s">
        <v>0</v>
      </c>
      <c r="P11" s="155" t="s">
        <v>0</v>
      </c>
      <c r="Q11" s="157" t="s">
        <v>6</v>
      </c>
      <c r="R11" s="155" t="s">
        <v>0</v>
      </c>
      <c r="S11" s="155" t="s">
        <v>0</v>
      </c>
      <c r="T11" s="155" t="s">
        <v>0</v>
      </c>
      <c r="U11" s="155" t="s">
        <v>0</v>
      </c>
      <c r="V11" s="157" t="s">
        <v>6</v>
      </c>
    </row>
    <row r="12" spans="1:31" ht="15.75" hidden="1" outlineLevel="1" thickBot="1" x14ac:dyDescent="0.25">
      <c r="A12" s="157" t="s">
        <v>9</v>
      </c>
      <c r="B12" s="105"/>
      <c r="C12" s="105" t="str">
        <f>CHOOSE(D10+1,C18,C19,C20,C21,C22,C23,C24,C25,C26,C27)</f>
        <v xml:space="preserve">dziesięć </v>
      </c>
      <c r="D12" s="131" t="s">
        <v>4</v>
      </c>
      <c r="E12" s="157"/>
      <c r="F12" s="157"/>
      <c r="G12" s="157"/>
      <c r="H12" s="105" t="e">
        <f>IF(A7=1,H19,H13)</f>
        <v>#REF!</v>
      </c>
      <c r="I12" s="105" t="str">
        <f>IF(B7=1,I19,I13)</f>
        <v xml:space="preserve">milionów </v>
      </c>
      <c r="J12" s="157" t="s">
        <v>6</v>
      </c>
      <c r="K12" s="105"/>
      <c r="L12" s="105"/>
      <c r="M12" s="105" t="str">
        <f>CHOOSE(O10+1,C18,C19,C20,C21,C22,C23,C24,C25,C26,C27)</f>
        <v xml:space="preserve">dziesięć </v>
      </c>
      <c r="N12" s="105"/>
      <c r="O12" s="157" t="s">
        <v>4</v>
      </c>
      <c r="P12" s="105" t="str">
        <f>IF(K7=1,P19,P13)</f>
        <v xml:space="preserve">tysięcy </v>
      </c>
      <c r="Q12" s="157" t="s">
        <v>6</v>
      </c>
      <c r="R12" s="105"/>
      <c r="S12" s="105" t="str">
        <f>CHOOSE(T10+1,C18,C19,C20,C21,C22,C23,C24,C25,C26,C27)</f>
        <v xml:space="preserve">szesnaście </v>
      </c>
      <c r="T12" s="157" t="s">
        <v>4</v>
      </c>
      <c r="U12" s="105" t="str">
        <f>IF(R7=1,U19,U13)</f>
        <v>złotych</v>
      </c>
      <c r="V12" s="157" t="s">
        <v>6</v>
      </c>
      <c r="W12" s="105"/>
      <c r="X12" s="105"/>
      <c r="Y12" s="105"/>
      <c r="Z12" s="105"/>
      <c r="AA12" s="105"/>
      <c r="AB12" s="105"/>
      <c r="AC12" s="105"/>
      <c r="AD12" s="105"/>
      <c r="AE12" s="105"/>
    </row>
    <row r="13" spans="1:31" ht="15.75" hidden="1" outlineLevel="1" thickBot="1" x14ac:dyDescent="0.25">
      <c r="A13" s="157" t="s">
        <v>10</v>
      </c>
      <c r="B13" s="105"/>
      <c r="C13" s="105" t="e">
        <f>#N/A</f>
        <v>#N/A</v>
      </c>
      <c r="D13" s="131" t="str">
        <f>CHOOSE(D10+1,D18,D19,D20,D21,D22,D23,D24,D25,D26,D27)</f>
        <v xml:space="preserve"> </v>
      </c>
      <c r="E13" s="105"/>
      <c r="F13" s="105"/>
      <c r="G13" s="105"/>
      <c r="H13" s="105" t="e">
        <f>IF(AND(AND((#REF!&lt;5),(#REF!&gt;1)),(B10&lt;&gt;1)),H20,H21)</f>
        <v>#REF!</v>
      </c>
      <c r="I13" s="105" t="str">
        <f>IF(AND(AND((D10&lt;5),(D10&gt;1)),(C10&lt;&gt;1)),I20,I21)</f>
        <v xml:space="preserve">milionów </v>
      </c>
      <c r="J13" s="157" t="s">
        <v>6</v>
      </c>
      <c r="K13" s="105"/>
      <c r="L13" s="105"/>
      <c r="M13" s="105" t="e">
        <f>#N/A</f>
        <v>#N/A</v>
      </c>
      <c r="N13" s="105"/>
      <c r="O13" s="105" t="str">
        <f>CHOOSE(O10+1,D18,D19,D20,D21,D22,D23,D24,D25,D26,D27)</f>
        <v xml:space="preserve"> </v>
      </c>
      <c r="P13" s="105" t="str">
        <f>IF(AND(AND((O10&lt;5),(O10&gt;1)),(M10&lt;&gt;1)),P20,P21)</f>
        <v xml:space="preserve">tysięcy </v>
      </c>
      <c r="Q13" s="157" t="s">
        <v>6</v>
      </c>
      <c r="R13" s="105"/>
      <c r="S13" s="105" t="e">
        <f>#N/A</f>
        <v>#N/A</v>
      </c>
      <c r="T13" s="105" t="str">
        <f>CHOOSE(T10+1,D18,D19,D20,D21,D22,D23,D24,D25,D26,D27)</f>
        <v xml:space="preserve">sześć </v>
      </c>
      <c r="U13" s="105" t="str">
        <f>IF(AND(AND((T10&lt;5),(T10&gt;1)),(S10&lt;&gt;1)),U20,U21)</f>
        <v>złotych</v>
      </c>
      <c r="V13" s="157" t="s">
        <v>6</v>
      </c>
      <c r="W13" s="105"/>
      <c r="X13" s="105"/>
      <c r="Y13" s="105"/>
      <c r="Z13" s="105"/>
      <c r="AA13" s="105"/>
      <c r="AB13" s="105"/>
      <c r="AC13" s="105"/>
      <c r="AD13" s="105"/>
      <c r="AE13" s="105"/>
    </row>
    <row r="14" spans="1:31" ht="15.75" hidden="1" outlineLevel="1" thickBot="1" x14ac:dyDescent="0.25">
      <c r="A14" s="155" t="s">
        <v>11</v>
      </c>
      <c r="B14" s="155" t="s">
        <v>11</v>
      </c>
      <c r="C14" s="155" t="s">
        <v>11</v>
      </c>
      <c r="D14" s="131" t="s">
        <v>11</v>
      </c>
      <c r="E14" s="155"/>
      <c r="F14" s="155"/>
      <c r="G14" s="155"/>
      <c r="H14" s="155" t="s">
        <v>11</v>
      </c>
      <c r="I14" s="155" t="s">
        <v>11</v>
      </c>
      <c r="J14" s="157" t="s">
        <v>6</v>
      </c>
      <c r="K14" s="195" t="s">
        <v>11</v>
      </c>
      <c r="L14" s="195"/>
      <c r="M14" s="195" t="s">
        <v>11</v>
      </c>
      <c r="N14" s="195"/>
      <c r="O14" s="155" t="s">
        <v>11</v>
      </c>
      <c r="P14" s="155" t="s">
        <v>11</v>
      </c>
      <c r="Q14" s="157" t="s">
        <v>6</v>
      </c>
      <c r="R14" s="155" t="s">
        <v>11</v>
      </c>
      <c r="S14" s="155" t="s">
        <v>11</v>
      </c>
      <c r="T14" s="155" t="s">
        <v>11</v>
      </c>
      <c r="U14" s="155" t="s">
        <v>11</v>
      </c>
      <c r="V14" s="157" t="s">
        <v>6</v>
      </c>
      <c r="W14" s="105"/>
      <c r="X14" s="105"/>
      <c r="Y14" s="105"/>
      <c r="Z14" s="105"/>
      <c r="AA14" s="105"/>
      <c r="AB14" s="105"/>
      <c r="AC14" s="105"/>
      <c r="AD14" s="105"/>
      <c r="AE14" s="105"/>
    </row>
    <row r="15" spans="1:31" s="105" customFormat="1" ht="13.5" hidden="1" outlineLevel="1" thickBot="1" x14ac:dyDescent="0.25">
      <c r="A15" s="157" t="s">
        <v>12</v>
      </c>
      <c r="B15" s="157" t="str">
        <f>T(B16)</f>
        <v xml:space="preserve"> </v>
      </c>
      <c r="C15" s="157" t="e">
        <f>T(C16)</f>
        <v>#N/A</v>
      </c>
      <c r="D15" s="131" t="str">
        <f>T(D16)</f>
        <v xml:space="preserve"> </v>
      </c>
      <c r="E15" s="157"/>
      <c r="F15" s="157"/>
      <c r="G15" s="157"/>
      <c r="H15" s="157" t="e">
        <f>T(H16)</f>
        <v>#REF!</v>
      </c>
      <c r="I15" s="157" t="str">
        <f>T(I16)</f>
        <v xml:space="preserve"> </v>
      </c>
      <c r="J15" s="157" t="s">
        <v>6</v>
      </c>
      <c r="K15" s="157" t="str">
        <f>T(K16)</f>
        <v xml:space="preserve"> </v>
      </c>
      <c r="L15" s="157"/>
      <c r="M15" s="157" t="e">
        <f>T(M16)</f>
        <v>#N/A</v>
      </c>
      <c r="N15" s="157"/>
      <c r="O15" s="157" t="str">
        <f>T(O16)</f>
        <v xml:space="preserve"> </v>
      </c>
      <c r="P15" s="157" t="str">
        <f>T(P16)</f>
        <v xml:space="preserve"> </v>
      </c>
      <c r="Q15" s="157" t="s">
        <v>6</v>
      </c>
      <c r="R15" s="157" t="str">
        <f>T(R16)</f>
        <v xml:space="preserve">sto </v>
      </c>
      <c r="S15" s="157" t="str">
        <f>T(S16)</f>
        <v xml:space="preserve">szesnaście </v>
      </c>
      <c r="T15" s="157" t="str">
        <f>T(T16)</f>
        <v xml:space="preserve"> </v>
      </c>
      <c r="U15" s="157" t="str">
        <f>T(U16)</f>
        <v>złotych</v>
      </c>
      <c r="V15" s="157" t="s">
        <v>6</v>
      </c>
    </row>
    <row r="16" spans="1:31" ht="15.75" hidden="1" outlineLevel="1" thickBot="1" x14ac:dyDescent="0.25">
      <c r="A16" s="157" t="s">
        <v>13</v>
      </c>
      <c r="B16" s="105" t="str">
        <f>CHOOSE(B10+1,B18,B19,B20,B21,B22,B23,B24,B25,B26,B27)</f>
        <v xml:space="preserve"> </v>
      </c>
      <c r="C16" s="105" t="e">
        <f>IF(C10=1,C12,C13)</f>
        <v>#N/A</v>
      </c>
      <c r="D16" s="131" t="str">
        <f>IF(C10=1,D12,D13)</f>
        <v xml:space="preserve"> </v>
      </c>
      <c r="E16" s="105"/>
      <c r="F16" s="105"/>
      <c r="G16" s="105"/>
      <c r="H16" s="105" t="e">
        <f>IF(A7=0,H18,H12)</f>
        <v>#REF!</v>
      </c>
      <c r="I16" s="105" t="str">
        <f>IF(B7=0,I18,I12)</f>
        <v xml:space="preserve"> </v>
      </c>
      <c r="J16" s="157" t="s">
        <v>6</v>
      </c>
      <c r="K16" s="105" t="str">
        <f>CHOOSE(K10+1,B18,B19,B20,B21,B22,B23,B24,B25,B26,B27)</f>
        <v xml:space="preserve"> </v>
      </c>
      <c r="L16" s="105"/>
      <c r="M16" s="105" t="e">
        <f>IF(M10=1,M12,M13)</f>
        <v>#N/A</v>
      </c>
      <c r="N16" s="105"/>
      <c r="O16" s="105" t="str">
        <f>IF(M10=1,O12,O13)</f>
        <v xml:space="preserve"> </v>
      </c>
      <c r="P16" s="105" t="str">
        <f>IF(K7=0,P18,P12)</f>
        <v xml:space="preserve"> </v>
      </c>
      <c r="Q16" s="157" t="s">
        <v>6</v>
      </c>
      <c r="R16" s="105" t="str">
        <f>CHOOSE(R10+1,B18,B19,B20,B21,B22,B23,B24,B25,B26,B27)</f>
        <v xml:space="preserve">sto </v>
      </c>
      <c r="S16" s="105" t="str">
        <f>IF(S10=1,S12,S13)</f>
        <v xml:space="preserve">szesnaście </v>
      </c>
      <c r="T16" s="105" t="str">
        <f>IF(S10=1,T12,T13)</f>
        <v xml:space="preserve"> </v>
      </c>
      <c r="U16" s="105" t="str">
        <f>IF(R7=0,U18,U12)</f>
        <v>złotych</v>
      </c>
      <c r="V16" s="157" t="s">
        <v>6</v>
      </c>
      <c r="W16" s="105"/>
      <c r="X16" s="105"/>
      <c r="Y16" s="105"/>
      <c r="Z16" s="105"/>
      <c r="AA16" s="105"/>
      <c r="AB16" s="105"/>
      <c r="AC16" s="105"/>
      <c r="AD16" s="105"/>
      <c r="AE16" s="105"/>
    </row>
    <row r="17" spans="1:31" ht="15.75" hidden="1" outlineLevel="1" thickBot="1" x14ac:dyDescent="0.25">
      <c r="A17" s="155" t="s">
        <v>11</v>
      </c>
      <c r="B17" s="155" t="s">
        <v>11</v>
      </c>
      <c r="C17" s="155" t="s">
        <v>11</v>
      </c>
      <c r="D17" s="131" t="s">
        <v>11</v>
      </c>
      <c r="E17" s="155"/>
      <c r="F17" s="155"/>
      <c r="G17" s="155"/>
      <c r="H17" s="155" t="s">
        <v>11</v>
      </c>
      <c r="I17" s="155" t="s">
        <v>11</v>
      </c>
      <c r="J17" s="157" t="s">
        <v>6</v>
      </c>
      <c r="K17" s="195" t="s">
        <v>11</v>
      </c>
      <c r="L17" s="195"/>
      <c r="M17" s="195" t="s">
        <v>11</v>
      </c>
      <c r="N17" s="195"/>
      <c r="O17" s="155" t="s">
        <v>11</v>
      </c>
      <c r="P17" s="155" t="s">
        <v>11</v>
      </c>
      <c r="Q17" s="157" t="s">
        <v>6</v>
      </c>
      <c r="R17" s="155" t="s">
        <v>11</v>
      </c>
      <c r="S17" s="155" t="s">
        <v>11</v>
      </c>
      <c r="T17" s="155" t="s">
        <v>11</v>
      </c>
      <c r="U17" s="155" t="s">
        <v>11</v>
      </c>
      <c r="V17" s="157" t="s">
        <v>6</v>
      </c>
      <c r="W17" s="105"/>
      <c r="X17" s="105"/>
      <c r="Y17" s="105"/>
      <c r="Z17" s="105"/>
      <c r="AA17" s="105"/>
      <c r="AB17" s="105"/>
      <c r="AC17" s="105"/>
      <c r="AD17" s="105"/>
      <c r="AE17" s="105"/>
    </row>
    <row r="18" spans="1:31" ht="15.75" hidden="1" outlineLevel="1" thickBot="1" x14ac:dyDescent="0.25">
      <c r="A18" s="105"/>
      <c r="B18" s="157" t="s">
        <v>4</v>
      </c>
      <c r="C18" s="157" t="s">
        <v>14</v>
      </c>
      <c r="D18" s="131" t="s">
        <v>4</v>
      </c>
      <c r="E18" s="157"/>
      <c r="F18" s="157"/>
      <c r="G18" s="157"/>
      <c r="H18" s="157" t="s">
        <v>4</v>
      </c>
      <c r="I18" s="157" t="s">
        <v>4</v>
      </c>
      <c r="J18" s="157" t="s">
        <v>6</v>
      </c>
      <c r="K18" s="105"/>
      <c r="L18" s="105"/>
      <c r="M18" s="105"/>
      <c r="N18" s="105"/>
      <c r="O18" s="105"/>
      <c r="P18" s="157" t="s">
        <v>4</v>
      </c>
      <c r="Q18" s="157" t="s">
        <v>6</v>
      </c>
      <c r="R18" s="105"/>
      <c r="S18" s="105"/>
      <c r="T18" s="105"/>
      <c r="U18" s="157" t="s">
        <v>15</v>
      </c>
      <c r="V18" s="157" t="s">
        <v>6</v>
      </c>
      <c r="W18" s="105"/>
      <c r="X18" s="105"/>
      <c r="Y18" s="105"/>
      <c r="Z18" s="105"/>
      <c r="AA18" s="105"/>
      <c r="AB18" s="105"/>
      <c r="AC18" s="105"/>
      <c r="AD18" s="105"/>
      <c r="AE18" s="105"/>
    </row>
    <row r="19" spans="1:31" ht="15.75" hidden="1" outlineLevel="1" thickBot="1" x14ac:dyDescent="0.25">
      <c r="A19" s="105"/>
      <c r="B19" s="157" t="s">
        <v>16</v>
      </c>
      <c r="C19" s="157" t="s">
        <v>17</v>
      </c>
      <c r="D19" s="131" t="s">
        <v>18</v>
      </c>
      <c r="E19" s="157"/>
      <c r="F19" s="157"/>
      <c r="G19" s="157"/>
      <c r="H19" s="157" t="s">
        <v>19</v>
      </c>
      <c r="I19" s="157" t="s">
        <v>19</v>
      </c>
      <c r="J19" s="157" t="s">
        <v>6</v>
      </c>
      <c r="K19" s="105"/>
      <c r="L19" s="105"/>
      <c r="M19" s="105"/>
      <c r="N19" s="105"/>
      <c r="O19" s="105"/>
      <c r="P19" s="157" t="s">
        <v>20</v>
      </c>
      <c r="Q19" s="157" t="s">
        <v>6</v>
      </c>
      <c r="R19" s="105"/>
      <c r="S19" s="105"/>
      <c r="T19" s="105"/>
      <c r="U19" s="157" t="s">
        <v>21</v>
      </c>
      <c r="V19" s="157" t="s">
        <v>6</v>
      </c>
      <c r="W19" s="105"/>
      <c r="X19" s="105"/>
      <c r="Y19" s="105"/>
      <c r="Z19" s="105"/>
      <c r="AA19" s="105"/>
      <c r="AB19" s="105"/>
      <c r="AC19" s="105"/>
      <c r="AD19" s="105"/>
      <c r="AE19" s="105"/>
    </row>
    <row r="20" spans="1:31" s="105" customFormat="1" ht="13.5" hidden="1" outlineLevel="1" thickBot="1" x14ac:dyDescent="0.25">
      <c r="B20" s="157" t="s">
        <v>22</v>
      </c>
      <c r="C20" s="157" t="s">
        <v>23</v>
      </c>
      <c r="D20" s="131" t="s">
        <v>24</v>
      </c>
      <c r="E20" s="157"/>
      <c r="F20" s="157"/>
      <c r="G20" s="157"/>
      <c r="H20" s="157" t="s">
        <v>25</v>
      </c>
      <c r="I20" s="157" t="s">
        <v>25</v>
      </c>
      <c r="J20" s="157" t="s">
        <v>6</v>
      </c>
      <c r="P20" s="157" t="s">
        <v>26</v>
      </c>
      <c r="Q20" s="157" t="s">
        <v>6</v>
      </c>
      <c r="U20" s="157" t="s">
        <v>27</v>
      </c>
      <c r="V20" s="157" t="s">
        <v>6</v>
      </c>
    </row>
    <row r="21" spans="1:31" s="105" customFormat="1" ht="13.5" hidden="1" outlineLevel="1" thickBot="1" x14ac:dyDescent="0.25">
      <c r="B21" s="157" t="s">
        <v>28</v>
      </c>
      <c r="C21" s="157" t="s">
        <v>29</v>
      </c>
      <c r="D21" s="131" t="s">
        <v>30</v>
      </c>
      <c r="E21" s="157"/>
      <c r="F21" s="157"/>
      <c r="G21" s="157"/>
      <c r="H21" s="157" t="s">
        <v>31</v>
      </c>
      <c r="I21" s="157" t="s">
        <v>31</v>
      </c>
      <c r="J21" s="157" t="s">
        <v>6</v>
      </c>
      <c r="P21" s="157" t="s">
        <v>32</v>
      </c>
      <c r="Q21" s="157" t="s">
        <v>6</v>
      </c>
      <c r="U21" s="157" t="s">
        <v>15</v>
      </c>
      <c r="V21" s="157" t="s">
        <v>6</v>
      </c>
    </row>
    <row r="22" spans="1:31" s="105" customFormat="1" ht="13.5" hidden="1" outlineLevel="1" thickBot="1" x14ac:dyDescent="0.25">
      <c r="B22" s="157" t="s">
        <v>33</v>
      </c>
      <c r="C22" s="157" t="s">
        <v>34</v>
      </c>
      <c r="D22" s="131" t="s">
        <v>35</v>
      </c>
      <c r="E22" s="157"/>
      <c r="F22" s="157"/>
      <c r="G22" s="157"/>
      <c r="J22" s="157" t="s">
        <v>6</v>
      </c>
      <c r="K22" s="157"/>
      <c r="L22" s="157"/>
      <c r="Q22" s="157" t="s">
        <v>6</v>
      </c>
      <c r="V22" s="157" t="s">
        <v>6</v>
      </c>
    </row>
    <row r="23" spans="1:31" ht="15.75" hidden="1" outlineLevel="1" thickBot="1" x14ac:dyDescent="0.25">
      <c r="A23" s="105"/>
      <c r="B23" s="157" t="s">
        <v>36</v>
      </c>
      <c r="C23" s="157" t="s">
        <v>37</v>
      </c>
      <c r="D23" s="131" t="s">
        <v>38</v>
      </c>
      <c r="E23" s="157"/>
      <c r="F23" s="157"/>
      <c r="G23" s="157"/>
      <c r="H23" s="105"/>
      <c r="I23" s="105"/>
      <c r="J23" s="157" t="s">
        <v>6</v>
      </c>
      <c r="K23" s="157"/>
      <c r="L23" s="157"/>
      <c r="M23" s="105"/>
      <c r="N23" s="105"/>
      <c r="O23" s="105"/>
      <c r="P23" s="105"/>
      <c r="Q23" s="105"/>
      <c r="R23" s="105"/>
      <c r="S23" s="105"/>
      <c r="T23" s="105"/>
      <c r="U23" s="105"/>
      <c r="V23" s="157" t="s">
        <v>6</v>
      </c>
      <c r="W23" s="105"/>
      <c r="X23" s="105"/>
      <c r="Y23" s="105"/>
      <c r="Z23" s="105"/>
      <c r="AA23" s="105"/>
      <c r="AB23" s="105"/>
      <c r="AC23" s="105"/>
      <c r="AD23" s="105"/>
      <c r="AE23" s="105"/>
    </row>
    <row r="24" spans="1:31" ht="15.75" hidden="1" outlineLevel="1" thickBot="1" x14ac:dyDescent="0.25">
      <c r="A24" s="105"/>
      <c r="B24" s="157" t="s">
        <v>39</v>
      </c>
      <c r="C24" s="157" t="s">
        <v>40</v>
      </c>
      <c r="D24" s="131" t="s">
        <v>41</v>
      </c>
      <c r="E24" s="157"/>
      <c r="F24" s="157"/>
      <c r="G24" s="157"/>
      <c r="H24" s="105"/>
      <c r="I24" s="105"/>
      <c r="J24" s="157" t="s">
        <v>6</v>
      </c>
      <c r="K24" s="157"/>
      <c r="L24" s="157"/>
      <c r="M24" s="105"/>
      <c r="N24" s="105"/>
      <c r="O24" s="105"/>
      <c r="P24" s="105"/>
      <c r="Q24" s="105"/>
      <c r="R24" s="105"/>
      <c r="S24" s="105"/>
      <c r="T24" s="105"/>
      <c r="U24" s="105"/>
      <c r="V24" s="157" t="s">
        <v>6</v>
      </c>
      <c r="W24" s="105"/>
      <c r="X24" s="105"/>
      <c r="Y24" s="105"/>
      <c r="Z24" s="105"/>
      <c r="AA24" s="105"/>
      <c r="AB24" s="105"/>
      <c r="AC24" s="105"/>
      <c r="AD24" s="105"/>
      <c r="AE24" s="105"/>
    </row>
    <row r="25" spans="1:31" ht="15.75" hidden="1" outlineLevel="1" thickBot="1" x14ac:dyDescent="0.25">
      <c r="A25" s="105"/>
      <c r="B25" s="157" t="s">
        <v>42</v>
      </c>
      <c r="C25" s="157" t="s">
        <v>43</v>
      </c>
      <c r="D25" s="131" t="s">
        <v>44</v>
      </c>
      <c r="E25" s="157"/>
      <c r="F25" s="157"/>
      <c r="G25" s="157"/>
      <c r="H25" s="105"/>
      <c r="I25" s="105"/>
      <c r="J25" s="157" t="s">
        <v>6</v>
      </c>
      <c r="K25" s="157"/>
      <c r="L25" s="157"/>
      <c r="M25" s="105"/>
      <c r="N25" s="105"/>
      <c r="O25" s="105"/>
      <c r="P25" s="105"/>
      <c r="Q25" s="105"/>
      <c r="R25" s="105"/>
      <c r="S25" s="105"/>
      <c r="T25" s="105"/>
      <c r="U25" s="105"/>
      <c r="V25" s="157" t="s">
        <v>6</v>
      </c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ht="15.75" hidden="1" outlineLevel="1" thickBot="1" x14ac:dyDescent="0.25">
      <c r="A26" s="105"/>
      <c r="B26" s="157" t="s">
        <v>45</v>
      </c>
      <c r="C26" s="157" t="s">
        <v>46</v>
      </c>
      <c r="D26" s="131" t="s">
        <v>47</v>
      </c>
      <c r="E26" s="157"/>
      <c r="F26" s="157"/>
      <c r="G26" s="157"/>
      <c r="H26" s="105"/>
      <c r="I26" s="105"/>
      <c r="J26" s="157" t="s">
        <v>6</v>
      </c>
      <c r="K26" s="157"/>
      <c r="L26" s="157"/>
      <c r="M26" s="105"/>
      <c r="N26" s="105"/>
      <c r="O26" s="105"/>
      <c r="P26" s="105"/>
      <c r="Q26" s="105"/>
      <c r="R26" s="105"/>
      <c r="S26" s="105"/>
      <c r="T26" s="105"/>
      <c r="U26" s="105"/>
      <c r="V26" s="157" t="s">
        <v>6</v>
      </c>
      <c r="W26" s="105"/>
      <c r="X26" s="105"/>
      <c r="Y26" s="105"/>
      <c r="Z26" s="105"/>
      <c r="AA26" s="105"/>
      <c r="AB26" s="105"/>
      <c r="AC26" s="105"/>
      <c r="AD26" s="105"/>
      <c r="AE26" s="105"/>
    </row>
    <row r="27" spans="1:31" ht="15.75" hidden="1" outlineLevel="1" thickBot="1" x14ac:dyDescent="0.25">
      <c r="A27" s="105"/>
      <c r="B27" s="157" t="s">
        <v>48</v>
      </c>
      <c r="C27" s="157" t="s">
        <v>49</v>
      </c>
      <c r="D27" s="131" t="s">
        <v>50</v>
      </c>
      <c r="E27" s="157"/>
      <c r="F27" s="157"/>
      <c r="G27" s="157"/>
      <c r="H27" s="105"/>
      <c r="I27" s="105"/>
      <c r="J27" s="157" t="s">
        <v>6</v>
      </c>
      <c r="K27" s="157"/>
      <c r="L27" s="157"/>
      <c r="M27" s="105"/>
      <c r="N27" s="105"/>
      <c r="O27" s="105"/>
      <c r="P27" s="105"/>
      <c r="Q27" s="105"/>
      <c r="R27" s="105"/>
      <c r="S27" s="105"/>
      <c r="T27" s="105"/>
      <c r="U27" s="105"/>
      <c r="V27" s="157" t="s">
        <v>6</v>
      </c>
      <c r="W27" s="105"/>
      <c r="X27" s="105"/>
      <c r="Y27" s="105"/>
      <c r="Z27" s="105"/>
      <c r="AA27" s="105"/>
      <c r="AB27" s="105"/>
      <c r="AC27" s="105"/>
      <c r="AD27" s="105"/>
      <c r="AE27" s="105"/>
    </row>
    <row r="28" spans="1:31" ht="15.75" hidden="1" outlineLevel="1" thickBot="1" x14ac:dyDescent="0.25">
      <c r="A28" s="105"/>
      <c r="B28" s="105"/>
      <c r="C28" s="157" t="s">
        <v>4</v>
      </c>
      <c r="D28" s="131"/>
      <c r="E28" s="105"/>
      <c r="F28" s="105"/>
      <c r="G28" s="105"/>
      <c r="H28" s="105"/>
      <c r="I28" s="105"/>
      <c r="J28" s="157" t="s">
        <v>6</v>
      </c>
      <c r="K28" s="157"/>
      <c r="L28" s="157"/>
      <c r="M28" s="105"/>
      <c r="N28" s="105"/>
      <c r="O28" s="105"/>
      <c r="P28" s="105"/>
      <c r="Q28" s="105"/>
      <c r="R28" s="105"/>
      <c r="S28" s="105"/>
      <c r="T28" s="105"/>
      <c r="U28" s="105"/>
      <c r="V28" s="157" t="s">
        <v>6</v>
      </c>
      <c r="W28" s="105"/>
      <c r="X28" s="105"/>
      <c r="Y28" s="105"/>
      <c r="Z28" s="105"/>
      <c r="AA28" s="105"/>
      <c r="AB28" s="105"/>
      <c r="AC28" s="105"/>
      <c r="AD28" s="105"/>
      <c r="AE28" s="105"/>
    </row>
    <row r="29" spans="1:31" ht="15.75" hidden="1" outlineLevel="1" thickBot="1" x14ac:dyDescent="0.25">
      <c r="A29" s="105"/>
      <c r="B29" s="105"/>
      <c r="C29" s="157" t="s">
        <v>51</v>
      </c>
      <c r="D29" s="131"/>
      <c r="E29" s="105"/>
      <c r="F29" s="105"/>
      <c r="G29" s="105"/>
      <c r="H29" s="105"/>
      <c r="I29" s="105"/>
      <c r="J29" s="157" t="s">
        <v>6</v>
      </c>
      <c r="K29" s="157"/>
      <c r="L29" s="157"/>
      <c r="M29" s="105"/>
      <c r="N29" s="105"/>
      <c r="O29" s="105"/>
      <c r="P29" s="105"/>
      <c r="Q29" s="105"/>
      <c r="R29" s="105"/>
      <c r="S29" s="105"/>
      <c r="T29" s="105"/>
      <c r="U29" s="105"/>
      <c r="V29" s="157" t="s">
        <v>6</v>
      </c>
      <c r="W29" s="105"/>
      <c r="X29" s="105"/>
      <c r="Y29" s="105"/>
      <c r="Z29" s="105"/>
      <c r="AA29" s="105"/>
      <c r="AB29" s="105"/>
      <c r="AC29" s="105"/>
      <c r="AD29" s="105"/>
      <c r="AE29" s="105"/>
    </row>
    <row r="30" spans="1:31" ht="15.75" hidden="1" outlineLevel="1" thickBot="1" x14ac:dyDescent="0.25">
      <c r="A30" s="105"/>
      <c r="B30" s="105"/>
      <c r="C30" s="157" t="s">
        <v>52</v>
      </c>
      <c r="D30" s="131"/>
      <c r="E30" s="105"/>
      <c r="F30" s="105"/>
      <c r="G30" s="105"/>
      <c r="H30" s="105"/>
      <c r="I30" s="105"/>
      <c r="J30" s="157" t="s">
        <v>6</v>
      </c>
      <c r="K30" s="157"/>
      <c r="L30" s="157"/>
      <c r="M30" s="105"/>
      <c r="N30" s="105"/>
      <c r="O30" s="105"/>
      <c r="P30" s="105"/>
      <c r="Q30" s="105"/>
      <c r="R30" s="105"/>
      <c r="S30" s="105"/>
      <c r="T30" s="105"/>
      <c r="U30" s="105"/>
      <c r="V30" s="157" t="s">
        <v>6</v>
      </c>
      <c r="W30" s="105"/>
      <c r="X30" s="105"/>
      <c r="Y30" s="105"/>
      <c r="Z30" s="105"/>
      <c r="AA30" s="105"/>
      <c r="AB30" s="105"/>
      <c r="AC30" s="105"/>
      <c r="AD30" s="105"/>
      <c r="AE30" s="105"/>
    </row>
    <row r="31" spans="1:31" ht="15.75" hidden="1" outlineLevel="1" thickBot="1" x14ac:dyDescent="0.25">
      <c r="A31" s="105"/>
      <c r="B31" s="105"/>
      <c r="C31" s="157" t="s">
        <v>53</v>
      </c>
      <c r="D31" s="131"/>
      <c r="E31" s="105"/>
      <c r="F31" s="105"/>
      <c r="G31" s="105"/>
      <c r="H31" s="105"/>
      <c r="I31" s="105"/>
      <c r="J31" s="157" t="s">
        <v>6</v>
      </c>
      <c r="K31" s="157"/>
      <c r="L31" s="157"/>
      <c r="M31" s="105"/>
      <c r="N31" s="105"/>
      <c r="O31" s="105"/>
      <c r="P31" s="105"/>
      <c r="Q31" s="105"/>
      <c r="R31" s="105"/>
      <c r="S31" s="105"/>
      <c r="T31" s="105"/>
      <c r="U31" s="105"/>
      <c r="V31" s="157" t="s">
        <v>6</v>
      </c>
      <c r="W31" s="105"/>
      <c r="X31" s="105"/>
      <c r="Y31" s="105"/>
      <c r="Z31" s="105"/>
      <c r="AA31" s="105"/>
      <c r="AB31" s="105"/>
      <c r="AC31" s="105"/>
      <c r="AD31" s="105"/>
      <c r="AE31" s="105"/>
    </row>
    <row r="32" spans="1:31" ht="15.75" hidden="1" outlineLevel="1" thickBot="1" x14ac:dyDescent="0.25">
      <c r="A32" s="105"/>
      <c r="B32" s="105"/>
      <c r="C32" s="157" t="s">
        <v>54</v>
      </c>
      <c r="D32" s="131"/>
      <c r="E32" s="105"/>
      <c r="F32" s="105"/>
      <c r="G32" s="105"/>
      <c r="H32" s="105"/>
      <c r="I32" s="105"/>
      <c r="J32" s="157" t="s">
        <v>6</v>
      </c>
      <c r="K32" s="157"/>
      <c r="L32" s="157"/>
      <c r="M32" s="105"/>
      <c r="N32" s="105"/>
      <c r="O32" s="105"/>
      <c r="P32" s="105"/>
      <c r="Q32" s="105"/>
      <c r="R32" s="105"/>
      <c r="S32" s="105"/>
      <c r="T32" s="105"/>
      <c r="U32" s="105"/>
      <c r="V32" s="157" t="s">
        <v>6</v>
      </c>
      <c r="W32" s="105"/>
      <c r="X32" s="105"/>
      <c r="Y32" s="105"/>
      <c r="Z32" s="105"/>
      <c r="AA32" s="105"/>
      <c r="AB32" s="105"/>
      <c r="AC32" s="105"/>
      <c r="AD32" s="105"/>
      <c r="AE32" s="105"/>
    </row>
    <row r="33" spans="1:31" ht="15.75" hidden="1" outlineLevel="1" thickBot="1" x14ac:dyDescent="0.25">
      <c r="A33" s="105"/>
      <c r="B33" s="105"/>
      <c r="C33" s="157" t="s">
        <v>55</v>
      </c>
      <c r="D33" s="131"/>
      <c r="E33" s="105"/>
      <c r="F33" s="105"/>
      <c r="G33" s="105"/>
      <c r="H33" s="105"/>
      <c r="I33" s="105"/>
      <c r="J33" s="157" t="s">
        <v>6</v>
      </c>
      <c r="K33" s="157"/>
      <c r="L33" s="157"/>
      <c r="M33" s="105"/>
      <c r="N33" s="105"/>
      <c r="O33" s="105"/>
      <c r="P33" s="105"/>
      <c r="Q33" s="105"/>
      <c r="R33" s="105"/>
      <c r="S33" s="105"/>
      <c r="T33" s="105"/>
      <c r="U33" s="105"/>
      <c r="V33" s="157" t="s">
        <v>6</v>
      </c>
      <c r="W33" s="105"/>
      <c r="X33" s="105"/>
      <c r="Y33" s="105"/>
      <c r="Z33" s="105"/>
      <c r="AA33" s="105"/>
      <c r="AB33" s="105"/>
      <c r="AC33" s="105"/>
      <c r="AD33" s="105"/>
      <c r="AE33" s="105"/>
    </row>
    <row r="34" spans="1:31" ht="15.75" hidden="1" outlineLevel="1" thickBot="1" x14ac:dyDescent="0.25">
      <c r="A34" s="105"/>
      <c r="B34" s="105"/>
      <c r="C34" s="157" t="s">
        <v>56</v>
      </c>
      <c r="D34" s="131"/>
      <c r="E34" s="105"/>
      <c r="F34" s="105"/>
      <c r="G34" s="105"/>
      <c r="H34" s="105"/>
      <c r="I34" s="105"/>
      <c r="J34" s="157" t="s">
        <v>6</v>
      </c>
      <c r="K34" s="157"/>
      <c r="L34" s="157"/>
      <c r="M34" s="105"/>
      <c r="N34" s="105"/>
      <c r="O34" s="105"/>
      <c r="P34" s="105"/>
      <c r="Q34" s="105"/>
      <c r="R34" s="105"/>
      <c r="S34" s="105"/>
      <c r="T34" s="105"/>
      <c r="U34" s="105"/>
      <c r="V34" s="157" t="s">
        <v>6</v>
      </c>
      <c r="W34" s="105"/>
      <c r="X34" s="105"/>
      <c r="Y34" s="105"/>
      <c r="Z34" s="105"/>
      <c r="AA34" s="105"/>
      <c r="AB34" s="105"/>
      <c r="AC34" s="105"/>
      <c r="AD34" s="105"/>
      <c r="AE34" s="105"/>
    </row>
    <row r="35" spans="1:31" ht="15.75" hidden="1" outlineLevel="1" thickBot="1" x14ac:dyDescent="0.25">
      <c r="A35" s="105"/>
      <c r="B35" s="105"/>
      <c r="C35" s="157" t="s">
        <v>57</v>
      </c>
      <c r="D35" s="131"/>
      <c r="E35" s="105"/>
      <c r="F35" s="105"/>
      <c r="G35" s="105"/>
      <c r="H35" s="105"/>
      <c r="I35" s="105"/>
      <c r="J35" s="157" t="s">
        <v>6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57" t="s">
        <v>6</v>
      </c>
      <c r="W35" s="105"/>
      <c r="X35" s="105"/>
      <c r="Y35" s="105"/>
      <c r="Z35" s="105"/>
      <c r="AA35" s="105"/>
      <c r="AB35" s="105"/>
      <c r="AC35" s="105"/>
      <c r="AD35" s="105"/>
      <c r="AE35" s="105"/>
    </row>
    <row r="36" spans="1:31" ht="15.75" hidden="1" outlineLevel="1" thickBot="1" x14ac:dyDescent="0.25">
      <c r="A36" s="105"/>
      <c r="B36" s="105"/>
      <c r="C36" s="157" t="s">
        <v>58</v>
      </c>
      <c r="D36" s="131"/>
      <c r="E36" s="105"/>
      <c r="F36" s="105"/>
      <c r="G36" s="105"/>
      <c r="H36" s="105"/>
      <c r="I36" s="105"/>
      <c r="J36" s="157" t="s">
        <v>6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57" t="s">
        <v>6</v>
      </c>
      <c r="W36" s="105"/>
      <c r="X36" s="105"/>
      <c r="Y36" s="105"/>
      <c r="Z36" s="105"/>
      <c r="AA36" s="105"/>
      <c r="AB36" s="105"/>
      <c r="AC36" s="105"/>
      <c r="AD36" s="105"/>
      <c r="AE36" s="105"/>
    </row>
    <row r="37" spans="1:31" ht="15.75" hidden="1" outlineLevel="1" thickBot="1" x14ac:dyDescent="0.25">
      <c r="A37" s="105"/>
      <c r="B37" s="105"/>
      <c r="C37" s="157" t="s">
        <v>59</v>
      </c>
      <c r="D37" s="131"/>
      <c r="E37" s="105"/>
      <c r="F37" s="105"/>
      <c r="G37" s="105"/>
      <c r="H37" s="105"/>
      <c r="I37" s="105"/>
      <c r="J37" s="157" t="s">
        <v>6</v>
      </c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57" t="s">
        <v>6</v>
      </c>
      <c r="W37" s="105"/>
      <c r="X37" s="105"/>
      <c r="Y37" s="105"/>
      <c r="Z37" s="105"/>
      <c r="AA37" s="105"/>
      <c r="AB37" s="105"/>
      <c r="AC37" s="105"/>
      <c r="AD37" s="105"/>
      <c r="AE37" s="105"/>
    </row>
    <row r="38" spans="1:31" ht="15.75" hidden="1" outlineLevel="1" thickBot="1" x14ac:dyDescent="0.25">
      <c r="A38" s="105"/>
      <c r="B38" s="105"/>
      <c r="C38" s="105"/>
      <c r="D38" s="131"/>
      <c r="E38" s="105"/>
      <c r="F38" s="105"/>
      <c r="G38" s="105"/>
      <c r="H38" s="105"/>
      <c r="I38" s="105"/>
      <c r="J38" s="157" t="s">
        <v>6</v>
      </c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57" t="s">
        <v>6</v>
      </c>
      <c r="W38" s="105"/>
      <c r="X38" s="105"/>
      <c r="Y38" s="105"/>
      <c r="Z38" s="105"/>
      <c r="AA38" s="105"/>
      <c r="AB38" s="105"/>
      <c r="AC38" s="105"/>
      <c r="AD38" s="105"/>
      <c r="AE38" s="105"/>
    </row>
    <row r="39" spans="1:31" ht="15.75" hidden="1" outlineLevel="1" thickBot="1" x14ac:dyDescent="0.25">
      <c r="A39" s="155" t="s">
        <v>11</v>
      </c>
      <c r="B39" s="155" t="s">
        <v>11</v>
      </c>
      <c r="C39" s="155" t="s">
        <v>11</v>
      </c>
      <c r="D39" s="131" t="s">
        <v>11</v>
      </c>
      <c r="E39" s="155"/>
      <c r="F39" s="155"/>
      <c r="G39" s="155"/>
      <c r="H39" s="155" t="s">
        <v>11</v>
      </c>
      <c r="I39" s="155" t="s">
        <v>11</v>
      </c>
      <c r="J39" s="157" t="s">
        <v>6</v>
      </c>
      <c r="K39" s="158"/>
      <c r="L39" s="158"/>
      <c r="M39" s="158"/>
      <c r="N39" s="158"/>
      <c r="O39" s="158"/>
      <c r="P39" s="158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</row>
    <row r="40" spans="1:31" ht="15.75" hidden="1" outlineLevel="1" thickBot="1" x14ac:dyDescent="0.25">
      <c r="A40" s="157" t="s">
        <v>60</v>
      </c>
      <c r="B40" s="105"/>
      <c r="C40" s="105"/>
      <c r="D40" s="131"/>
      <c r="E40" s="105"/>
      <c r="F40" s="105"/>
      <c r="G40" s="105"/>
      <c r="H40" s="105"/>
      <c r="I40" s="105"/>
      <c r="J40" s="158"/>
      <c r="K40" s="158"/>
      <c r="L40" s="158"/>
      <c r="M40" s="158"/>
      <c r="N40" s="158"/>
      <c r="O40" s="158"/>
      <c r="P40" s="158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</row>
    <row r="41" spans="1:31" ht="15.75" hidden="1" outlineLevel="1" thickBot="1" x14ac:dyDescent="0.25">
      <c r="A41" s="157" t="s">
        <v>61</v>
      </c>
      <c r="B41" s="105"/>
      <c r="C41" s="105"/>
      <c r="D41" s="131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</row>
    <row r="42" spans="1:31" ht="15.75" hidden="1" outlineLevel="1" thickBot="1" x14ac:dyDescent="0.25">
      <c r="A42" s="105"/>
      <c r="B42" s="105"/>
      <c r="C42" s="105"/>
      <c r="D42" s="131"/>
      <c r="E42" s="105"/>
      <c r="F42" s="105"/>
      <c r="G42" s="105"/>
      <c r="H42" s="105"/>
      <c r="I42" s="105"/>
      <c r="J42" s="105"/>
      <c r="K42" s="105"/>
      <c r="L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</row>
    <row r="43" spans="1:31" s="105" customFormat="1" ht="18" hidden="1" customHeight="1" x14ac:dyDescent="0.2">
      <c r="D43" s="131"/>
      <c r="J43" s="127"/>
      <c r="P43" s="105" t="s">
        <v>62</v>
      </c>
    </row>
    <row r="44" spans="1:31" s="105" customFormat="1" x14ac:dyDescent="0.2">
      <c r="A44" s="1"/>
      <c r="B44" s="2"/>
      <c r="C44" s="2"/>
      <c r="D44" s="3"/>
      <c r="E44" s="2"/>
      <c r="F44" s="2"/>
      <c r="G44" s="2"/>
      <c r="H44" s="2"/>
      <c r="I44" s="180" t="s">
        <v>63</v>
      </c>
      <c r="J44" s="4"/>
      <c r="K44" s="104"/>
    </row>
    <row r="45" spans="1:31" s="107" customFormat="1" ht="18" x14ac:dyDescent="0.25">
      <c r="A45" s="5"/>
      <c r="B45" s="6"/>
      <c r="C45" s="7" t="s">
        <v>64</v>
      </c>
      <c r="D45" s="200">
        <v>43831</v>
      </c>
      <c r="E45" s="201"/>
      <c r="F45" s="201"/>
      <c r="G45" s="201"/>
      <c r="H45" s="201"/>
      <c r="I45" s="181" t="s">
        <v>65</v>
      </c>
      <c r="J45" s="8"/>
      <c r="K45" s="106"/>
    </row>
    <row r="46" spans="1:31" s="105" customFormat="1" ht="22.5" customHeight="1" thickBot="1" x14ac:dyDescent="0.25">
      <c r="A46" s="9"/>
      <c r="B46" s="10"/>
      <c r="C46" s="196"/>
      <c r="D46" s="196"/>
      <c r="E46" s="196"/>
      <c r="F46" s="196"/>
      <c r="G46" s="196"/>
      <c r="H46" s="10"/>
      <c r="I46" s="11"/>
      <c r="J46" s="12"/>
      <c r="K46" s="104"/>
    </row>
    <row r="47" spans="1:31" s="105" customFormat="1" ht="25.5" customHeight="1" x14ac:dyDescent="0.2">
      <c r="A47" s="13"/>
      <c r="B47" s="14"/>
      <c r="C47" s="14"/>
      <c r="D47" s="15" t="s">
        <v>66</v>
      </c>
      <c r="E47" s="16"/>
      <c r="F47" s="16"/>
      <c r="G47" s="16"/>
      <c r="H47" s="14"/>
      <c r="I47" s="14"/>
      <c r="J47" s="17"/>
      <c r="K47" s="104"/>
    </row>
    <row r="48" spans="1:31" s="105" customFormat="1" x14ac:dyDescent="0.2">
      <c r="A48" s="13"/>
      <c r="B48" s="18"/>
      <c r="C48" s="14"/>
      <c r="D48" s="18"/>
      <c r="E48" s="14"/>
      <c r="F48" s="14"/>
      <c r="G48" s="14"/>
      <c r="H48" s="19"/>
      <c r="I48" s="19"/>
      <c r="J48" s="20"/>
      <c r="K48" s="104"/>
    </row>
    <row r="49" spans="1:53" s="105" customFormat="1" ht="12.75" x14ac:dyDescent="0.2">
      <c r="A49" s="21"/>
      <c r="B49" s="22" t="s">
        <v>68</v>
      </c>
      <c r="C49" s="25" t="s">
        <v>69</v>
      </c>
      <c r="D49" s="22"/>
      <c r="E49" s="19"/>
      <c r="F49" s="19"/>
      <c r="G49" s="23"/>
      <c r="H49" s="24" t="s">
        <v>67</v>
      </c>
      <c r="I49" s="197">
        <v>43845</v>
      </c>
      <c r="J49" s="197"/>
    </row>
    <row r="50" spans="1:53" s="105" customFormat="1" ht="12.75" x14ac:dyDescent="0.2">
      <c r="A50" s="21"/>
      <c r="C50" s="176"/>
      <c r="D50" s="22"/>
      <c r="E50" s="19"/>
      <c r="F50" s="19"/>
      <c r="G50" s="23"/>
      <c r="H50" s="24" t="s">
        <v>70</v>
      </c>
      <c r="I50" s="197">
        <v>43845</v>
      </c>
      <c r="J50" s="197"/>
    </row>
    <row r="51" spans="1:53" s="105" customFormat="1" ht="12.75" x14ac:dyDescent="0.2">
      <c r="A51" s="21"/>
      <c r="B51" s="22" t="s">
        <v>71</v>
      </c>
      <c r="C51" s="26" t="s">
        <v>72</v>
      </c>
      <c r="D51" s="22"/>
      <c r="E51" s="19"/>
      <c r="F51" s="19"/>
      <c r="G51" s="27"/>
      <c r="H51" s="24" t="s">
        <v>73</v>
      </c>
      <c r="I51" s="197" t="s">
        <v>74</v>
      </c>
      <c r="J51" s="197"/>
    </row>
    <row r="52" spans="1:53" s="105" customFormat="1" ht="12.75" x14ac:dyDescent="0.2">
      <c r="A52" s="21"/>
      <c r="B52" s="22" t="s">
        <v>75</v>
      </c>
      <c r="C52" s="26" t="s">
        <v>76</v>
      </c>
      <c r="D52" s="22"/>
      <c r="E52" s="19"/>
      <c r="F52" s="19"/>
      <c r="G52" s="27"/>
      <c r="H52" s="24" t="s">
        <v>77</v>
      </c>
      <c r="I52" s="197">
        <f>I50+1</f>
        <v>43846</v>
      </c>
      <c r="J52" s="197"/>
    </row>
    <row r="53" spans="1:53" s="105" customFormat="1" ht="12.75" x14ac:dyDescent="0.2">
      <c r="A53" s="21"/>
      <c r="B53" s="22"/>
      <c r="C53" s="19"/>
      <c r="D53" s="22"/>
      <c r="E53" s="19"/>
      <c r="F53" s="19"/>
      <c r="G53" s="19"/>
      <c r="H53" s="22"/>
      <c r="I53" s="22"/>
      <c r="J53" s="28"/>
    </row>
    <row r="54" spans="1:53" s="105" customFormat="1" ht="12.75" x14ac:dyDescent="0.2">
      <c r="A54" s="21"/>
      <c r="B54" s="22"/>
      <c r="C54" s="19"/>
      <c r="D54" s="22"/>
      <c r="E54" s="19"/>
      <c r="F54" s="19"/>
      <c r="G54" s="19"/>
      <c r="H54" s="22"/>
      <c r="I54" s="22"/>
      <c r="J54" s="28"/>
    </row>
    <row r="55" spans="1:53" s="105" customFormat="1" ht="12.75" x14ac:dyDescent="0.2">
      <c r="A55" s="21"/>
      <c r="B55" s="19"/>
      <c r="C55" s="19"/>
      <c r="D55" s="22"/>
      <c r="E55" s="19"/>
      <c r="F55" s="19"/>
      <c r="G55" s="19"/>
      <c r="H55" s="22"/>
      <c r="I55" s="14"/>
      <c r="J55" s="133"/>
    </row>
    <row r="56" spans="1:53" s="105" customFormat="1" ht="15.75" x14ac:dyDescent="0.25">
      <c r="A56" s="21"/>
      <c r="B56" s="22" t="s">
        <v>68</v>
      </c>
      <c r="C56" s="29" t="s">
        <v>110</v>
      </c>
      <c r="D56" s="22"/>
      <c r="E56" s="19"/>
      <c r="F56" s="19"/>
      <c r="G56" s="198" t="s">
        <v>107</v>
      </c>
      <c r="H56" s="198"/>
      <c r="I56" s="198"/>
      <c r="J56" s="199"/>
    </row>
    <row r="57" spans="1:53" s="105" customFormat="1" ht="12.75" x14ac:dyDescent="0.2">
      <c r="A57" s="21"/>
      <c r="B57" s="22" t="s">
        <v>71</v>
      </c>
      <c r="C57" s="19" t="s">
        <v>109</v>
      </c>
      <c r="D57" s="22"/>
      <c r="E57" s="19"/>
      <c r="F57" s="19"/>
      <c r="G57" s="176"/>
      <c r="H57" s="26" t="s">
        <v>78</v>
      </c>
      <c r="I57" s="134">
        <v>4.5342000000000002</v>
      </c>
      <c r="J57" s="177"/>
    </row>
    <row r="58" spans="1:53" s="105" customFormat="1" ht="12.75" x14ac:dyDescent="0.2">
      <c r="A58" s="21"/>
      <c r="B58" s="22" t="s">
        <v>75</v>
      </c>
      <c r="C58" s="19" t="s">
        <v>111</v>
      </c>
      <c r="D58" s="22"/>
      <c r="E58" s="19"/>
      <c r="F58" s="19"/>
      <c r="G58" s="176"/>
      <c r="H58" s="178" t="s">
        <v>102</v>
      </c>
      <c r="I58" s="175">
        <v>0.05</v>
      </c>
      <c r="J58" s="179"/>
    </row>
    <row r="59" spans="1:53" s="19" customFormat="1" ht="15" customHeight="1" x14ac:dyDescent="0.2">
      <c r="A59" s="30"/>
      <c r="C59" s="31"/>
      <c r="D59" s="32"/>
      <c r="E59" s="33"/>
      <c r="F59" s="33"/>
      <c r="G59" s="33"/>
      <c r="H59" s="55"/>
      <c r="I59" s="159"/>
      <c r="J59" s="160"/>
      <c r="K59" s="108"/>
      <c r="L59" s="108"/>
      <c r="M59" s="109"/>
      <c r="N59" s="108"/>
      <c r="R59" s="110"/>
    </row>
    <row r="60" spans="1:53" s="105" customFormat="1" ht="0.75" customHeight="1" x14ac:dyDescent="0.2">
      <c r="A60" s="21"/>
      <c r="B60" s="92"/>
      <c r="C60" s="14"/>
      <c r="D60" s="18"/>
      <c r="E60" s="14"/>
      <c r="F60" s="14"/>
      <c r="G60" s="14"/>
      <c r="H60" s="142"/>
      <c r="I60" s="19"/>
      <c r="J60" s="161"/>
    </row>
    <row r="61" spans="1:53" s="105" customFormat="1" ht="7.5" customHeight="1" thickBot="1" x14ac:dyDescent="0.25">
      <c r="A61" s="13"/>
      <c r="B61" s="34"/>
      <c r="C61" s="35"/>
      <c r="D61" s="22"/>
      <c r="E61" s="19"/>
      <c r="F61" s="19"/>
      <c r="G61" s="19"/>
      <c r="H61" s="19"/>
      <c r="I61" s="19"/>
      <c r="J61" s="20"/>
    </row>
    <row r="62" spans="1:53" s="115" customFormat="1" ht="33" customHeight="1" thickBot="1" x14ac:dyDescent="0.25">
      <c r="A62" s="36" t="s">
        <v>79</v>
      </c>
      <c r="B62" s="188" t="s">
        <v>80</v>
      </c>
      <c r="C62" s="188"/>
      <c r="D62" s="37" t="s">
        <v>81</v>
      </c>
      <c r="E62" s="38" t="s">
        <v>103</v>
      </c>
      <c r="F62" s="38" t="s">
        <v>104</v>
      </c>
      <c r="G62" s="38" t="s">
        <v>105</v>
      </c>
      <c r="H62" s="38" t="s">
        <v>82</v>
      </c>
      <c r="I62" s="37" t="s">
        <v>83</v>
      </c>
      <c r="J62" s="39" t="s">
        <v>84</v>
      </c>
      <c r="K62" s="111"/>
      <c r="L62" s="111"/>
      <c r="M62" s="111"/>
      <c r="N62" s="111"/>
      <c r="O62" s="111"/>
      <c r="P62" s="112"/>
      <c r="Q62" s="112"/>
      <c r="R62" s="18"/>
      <c r="S62" s="113"/>
      <c r="T62" s="14"/>
      <c r="U62" s="113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</row>
    <row r="63" spans="1:53" s="115" customFormat="1" ht="15" customHeight="1" thickBot="1" x14ac:dyDescent="0.25">
      <c r="A63" s="40"/>
      <c r="B63" s="41"/>
      <c r="C63" s="42"/>
      <c r="D63" s="43"/>
      <c r="E63" s="43"/>
      <c r="F63" s="43"/>
      <c r="G63" s="145"/>
      <c r="H63" s="43"/>
      <c r="I63" s="43"/>
      <c r="J63" s="44"/>
      <c r="K63" s="111"/>
      <c r="L63" s="111"/>
      <c r="M63" s="111"/>
      <c r="N63" s="111"/>
      <c r="O63" s="111"/>
      <c r="P63" s="112"/>
      <c r="Q63" s="112"/>
      <c r="R63" s="18"/>
      <c r="S63" s="113"/>
      <c r="T63" s="14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</row>
    <row r="64" spans="1:53" s="119" customFormat="1" ht="48" customHeight="1" thickBot="1" x14ac:dyDescent="0.25">
      <c r="A64" s="45">
        <v>1</v>
      </c>
      <c r="B64" s="189" t="s">
        <v>108</v>
      </c>
      <c r="C64" s="189"/>
      <c r="D64" s="46">
        <v>1</v>
      </c>
      <c r="E64" s="135">
        <v>100</v>
      </c>
      <c r="F64" s="136">
        <f>E64*I58</f>
        <v>5</v>
      </c>
      <c r="G64" s="185">
        <f>(E64-F64)*D64</f>
        <v>95</v>
      </c>
      <c r="H64" s="144">
        <v>0.23</v>
      </c>
      <c r="I64" s="136">
        <f>ROUND(G64*H64,2)</f>
        <v>21.85</v>
      </c>
      <c r="J64" s="137">
        <f>I64+G64</f>
        <v>116.85</v>
      </c>
      <c r="K64" s="116"/>
      <c r="L64" s="116"/>
      <c r="M64" s="116"/>
      <c r="N64" s="116"/>
      <c r="O64" s="116"/>
      <c r="P64" s="27"/>
      <c r="Q64" s="27"/>
      <c r="R64" s="117"/>
      <c r="S64" s="27"/>
      <c r="T64" s="27"/>
      <c r="U64" s="27"/>
      <c r="V64" s="27"/>
      <c r="W64" s="27"/>
      <c r="X64" s="118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</row>
    <row r="65" spans="1:53" s="119" customFormat="1" ht="15" customHeight="1" thickBot="1" x14ac:dyDescent="0.25">
      <c r="A65" s="48"/>
      <c r="B65" s="49"/>
      <c r="C65" s="50"/>
      <c r="D65" s="51"/>
      <c r="E65" s="47"/>
      <c r="F65" s="47"/>
      <c r="G65" s="146"/>
      <c r="H65" s="52"/>
      <c r="I65" s="47"/>
      <c r="J65" s="53"/>
      <c r="K65" s="116"/>
      <c r="L65" s="116"/>
      <c r="M65" s="116"/>
      <c r="N65" s="116"/>
      <c r="O65" s="116"/>
      <c r="P65" s="27"/>
      <c r="Q65" s="27"/>
      <c r="R65" s="117"/>
      <c r="S65" s="27"/>
      <c r="T65" s="27"/>
      <c r="U65" s="27"/>
      <c r="V65" s="27"/>
      <c r="W65" s="27"/>
      <c r="X65" s="118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</row>
    <row r="66" spans="1:53" s="105" customFormat="1" ht="3.75" hidden="1" customHeight="1" x14ac:dyDescent="0.2">
      <c r="A66" s="162"/>
      <c r="B66" s="163"/>
      <c r="C66" s="164"/>
      <c r="D66" s="10"/>
      <c r="E66" s="165"/>
      <c r="F66" s="165"/>
      <c r="G66" s="165"/>
      <c r="H66" s="165"/>
      <c r="I66" s="165"/>
      <c r="J66" s="12"/>
      <c r="K66" s="120" t="s">
        <v>4</v>
      </c>
      <c r="M66" s="19"/>
      <c r="N66" s="19"/>
      <c r="R66" s="121">
        <v>61.39991813344249</v>
      </c>
      <c r="S66" s="19" t="s">
        <v>85</v>
      </c>
      <c r="T66" s="19"/>
      <c r="U66" s="19"/>
      <c r="V66" s="19"/>
      <c r="W66" s="19"/>
      <c r="X66" s="122"/>
    </row>
    <row r="67" spans="1:53" s="105" customFormat="1" ht="0.75" hidden="1" customHeight="1" x14ac:dyDescent="0.2">
      <c r="A67" s="30"/>
      <c r="B67" s="166"/>
      <c r="C67" s="167"/>
      <c r="D67" s="19"/>
      <c r="E67" s="168"/>
      <c r="F67" s="168"/>
      <c r="G67" s="168"/>
      <c r="H67" s="168"/>
      <c r="I67" s="168"/>
      <c r="J67" s="20"/>
      <c r="K67" s="120"/>
      <c r="M67" s="19"/>
      <c r="N67" s="19"/>
      <c r="R67" s="121"/>
      <c r="S67" s="19"/>
      <c r="T67" s="19"/>
      <c r="U67" s="19"/>
      <c r="V67" s="19"/>
      <c r="W67" s="19"/>
      <c r="X67" s="122"/>
    </row>
    <row r="68" spans="1:53" s="105" customFormat="1" ht="12" hidden="1" customHeight="1" x14ac:dyDescent="0.2">
      <c r="A68" s="30"/>
      <c r="B68" s="166"/>
      <c r="C68" s="167"/>
      <c r="D68" s="169"/>
      <c r="E68" s="168"/>
      <c r="F68" s="168"/>
      <c r="G68" s="168"/>
      <c r="H68" s="168"/>
      <c r="I68" s="168"/>
      <c r="J68" s="170"/>
      <c r="K68" s="120"/>
      <c r="M68" s="19"/>
      <c r="N68" s="19"/>
      <c r="R68" s="121"/>
      <c r="S68" s="19"/>
      <c r="T68" s="19"/>
      <c r="U68" s="19"/>
      <c r="V68" s="19"/>
      <c r="W68" s="19"/>
      <c r="X68" s="122"/>
    </row>
    <row r="69" spans="1:53" s="105" customFormat="1" ht="12" hidden="1" customHeight="1" x14ac:dyDescent="0.2">
      <c r="A69" s="30"/>
      <c r="B69" s="166"/>
      <c r="C69" s="167"/>
      <c r="D69" s="169"/>
      <c r="E69" s="168"/>
      <c r="F69" s="168"/>
      <c r="G69" s="168"/>
      <c r="H69" s="168"/>
      <c r="I69" s="168"/>
      <c r="J69" s="170"/>
      <c r="K69" s="120"/>
      <c r="M69" s="19"/>
      <c r="N69" s="19"/>
      <c r="R69" s="121"/>
      <c r="S69" s="19"/>
      <c r="T69" s="19"/>
      <c r="U69" s="19"/>
      <c r="V69" s="19"/>
      <c r="W69" s="19"/>
      <c r="X69" s="122"/>
    </row>
    <row r="70" spans="1:53" s="105" customFormat="1" ht="11.25" hidden="1" customHeight="1" x14ac:dyDescent="0.2">
      <c r="A70" s="30"/>
      <c r="B70" s="166"/>
      <c r="C70" s="167"/>
      <c r="D70" s="169"/>
      <c r="E70" s="168"/>
      <c r="F70" s="168"/>
      <c r="G70" s="168"/>
      <c r="H70" s="168"/>
      <c r="I70" s="168"/>
      <c r="J70" s="20"/>
      <c r="K70" s="120"/>
      <c r="M70" s="19"/>
      <c r="N70" s="19"/>
      <c r="R70" s="121"/>
      <c r="S70" s="19"/>
      <c r="T70" s="19"/>
      <c r="U70" s="19"/>
      <c r="V70" s="19"/>
      <c r="W70" s="19"/>
      <c r="X70" s="122"/>
    </row>
    <row r="71" spans="1:53" s="105" customFormat="1" ht="11.25" hidden="1" customHeight="1" x14ac:dyDescent="0.2">
      <c r="A71" s="171"/>
      <c r="B71" s="166"/>
      <c r="C71" s="167"/>
      <c r="D71" s="172"/>
      <c r="E71" s="10"/>
      <c r="F71" s="10"/>
      <c r="G71" s="165"/>
      <c r="H71" s="10"/>
      <c r="I71" s="165"/>
      <c r="J71" s="173"/>
      <c r="K71" s="120"/>
      <c r="M71" s="19"/>
      <c r="N71" s="19"/>
      <c r="R71" s="121"/>
      <c r="S71" s="19"/>
      <c r="T71" s="19"/>
      <c r="U71" s="19"/>
      <c r="V71" s="19"/>
      <c r="W71" s="19"/>
      <c r="X71" s="122"/>
    </row>
    <row r="72" spans="1:53" s="105" customFormat="1" ht="11.25" customHeight="1" x14ac:dyDescent="0.2">
      <c r="A72" s="30"/>
      <c r="B72" s="54"/>
      <c r="C72" s="54"/>
      <c r="D72" s="55"/>
      <c r="E72" s="1"/>
      <c r="F72" s="2"/>
      <c r="G72" s="2"/>
      <c r="H72" s="2"/>
      <c r="I72" s="2"/>
      <c r="J72" s="4"/>
      <c r="M72" s="19"/>
      <c r="N72" s="19"/>
      <c r="R72" s="123">
        <v>102.33319688907082</v>
      </c>
      <c r="S72" s="124" t="s">
        <v>86</v>
      </c>
      <c r="T72" s="124"/>
      <c r="U72" s="124"/>
      <c r="V72" s="124"/>
      <c r="W72" s="124"/>
      <c r="X72" s="125"/>
    </row>
    <row r="73" spans="1:53" s="105" customFormat="1" ht="9.9499999999999993" hidden="1" customHeight="1" x14ac:dyDescent="0.2">
      <c r="A73" s="30"/>
      <c r="B73" s="174"/>
      <c r="C73" s="54"/>
      <c r="D73" s="55"/>
      <c r="E73" s="56" t="s">
        <v>87</v>
      </c>
      <c r="F73" s="138"/>
      <c r="G73" s="57">
        <f>SUM(G76:G82)</f>
        <v>715.75</v>
      </c>
      <c r="H73" s="58">
        <f>H64</f>
        <v>0.23</v>
      </c>
      <c r="I73" s="57">
        <f>SUM(I76:I82)</f>
        <v>241.83999999999997</v>
      </c>
      <c r="J73" s="59">
        <f>SUM(J75:J82)</f>
        <v>880.37</v>
      </c>
      <c r="M73" s="19"/>
      <c r="N73" s="19"/>
      <c r="R73" s="123"/>
      <c r="S73" s="126"/>
      <c r="T73" s="124"/>
      <c r="U73" s="124"/>
      <c r="V73" s="124"/>
      <c r="W73" s="124"/>
      <c r="X73" s="125"/>
    </row>
    <row r="74" spans="1:53" s="105" customFormat="1" ht="9.9499999999999993" hidden="1" customHeight="1" x14ac:dyDescent="0.2">
      <c r="A74" s="30"/>
      <c r="B74" s="54"/>
      <c r="C74" s="54"/>
      <c r="D74" s="55"/>
      <c r="E74" s="30"/>
      <c r="F74" s="83"/>
      <c r="G74" s="60"/>
      <c r="H74" s="33"/>
      <c r="I74" s="33"/>
      <c r="J74" s="61"/>
      <c r="M74" s="19"/>
      <c r="N74" s="19"/>
      <c r="R74" s="127"/>
      <c r="S74" s="127"/>
      <c r="T74" s="127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3" s="105" customFormat="1" ht="9.9499999999999993" hidden="1" customHeight="1" x14ac:dyDescent="0.2">
      <c r="A75" s="30"/>
      <c r="B75" s="54"/>
      <c r="C75" s="54"/>
      <c r="D75" s="55"/>
      <c r="E75" s="62" t="s">
        <v>88</v>
      </c>
      <c r="F75" s="139"/>
      <c r="G75" s="63"/>
      <c r="H75" s="64" t="s">
        <v>89</v>
      </c>
      <c r="I75" s="64"/>
      <c r="J75" s="65"/>
      <c r="M75" s="19"/>
      <c r="N75" s="19"/>
      <c r="R75" s="127"/>
      <c r="S75" s="127"/>
      <c r="T75" s="127"/>
      <c r="U75" s="127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3" s="105" customFormat="1" ht="9.9499999999999993" hidden="1" customHeight="1" x14ac:dyDescent="0.2">
      <c r="A76" s="30"/>
      <c r="B76" s="54"/>
      <c r="C76" s="54"/>
      <c r="D76" s="55"/>
      <c r="E76" s="66">
        <v>0.22</v>
      </c>
      <c r="F76" s="140"/>
      <c r="G76" s="67">
        <f>SUM(G64:G70)</f>
        <v>95</v>
      </c>
      <c r="H76" s="68">
        <v>0.22</v>
      </c>
      <c r="I76" s="67">
        <f>SUM(I64:I71)</f>
        <v>21.85</v>
      </c>
      <c r="J76" s="69">
        <f>SUM(J64:J71)</f>
        <v>116.85</v>
      </c>
      <c r="M76" s="19"/>
      <c r="N76" s="19"/>
      <c r="R76" s="127"/>
      <c r="S76" s="127"/>
      <c r="T76" s="127"/>
      <c r="U76" s="127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pans="1:53" s="105" customFormat="1" ht="12.75" customHeight="1" x14ac:dyDescent="0.2">
      <c r="A77" s="30"/>
      <c r="B77" s="70" t="s">
        <v>90</v>
      </c>
      <c r="C77" s="190"/>
      <c r="D77" s="55"/>
      <c r="E77" s="71" t="s">
        <v>91</v>
      </c>
      <c r="F77" s="141"/>
      <c r="G77" s="72">
        <f>G64</f>
        <v>95</v>
      </c>
      <c r="H77" s="73">
        <v>0.23</v>
      </c>
      <c r="I77" s="72">
        <f>ROUND(G77*H77,2)</f>
        <v>21.85</v>
      </c>
      <c r="J77" s="74">
        <f>I77+G77</f>
        <v>116.85</v>
      </c>
      <c r="M77" s="19"/>
      <c r="N77" s="19"/>
      <c r="R77" s="127"/>
      <c r="S77" s="127"/>
      <c r="T77" s="127"/>
      <c r="U77" s="127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pans="1:53" s="105" customFormat="1" ht="14.25" customHeight="1" thickBot="1" x14ac:dyDescent="0.25">
      <c r="A78" s="21"/>
      <c r="B78" s="60"/>
      <c r="C78" s="190"/>
      <c r="D78" s="55"/>
      <c r="E78" s="71" t="s">
        <v>92</v>
      </c>
      <c r="F78" s="141"/>
      <c r="G78" s="182">
        <f>ROUND(G77*I57,2)</f>
        <v>430.75</v>
      </c>
      <c r="H78" s="183">
        <v>0.23</v>
      </c>
      <c r="I78" s="182">
        <f>ROUND(I77*I57,2)</f>
        <v>99.07</v>
      </c>
      <c r="J78" s="184">
        <f>I78+G78</f>
        <v>529.81999999999994</v>
      </c>
      <c r="R78" s="127"/>
      <c r="S78" s="127"/>
      <c r="T78" s="127"/>
      <c r="U78" s="127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pans="1:53" s="105" customFormat="1" ht="14.25" customHeight="1" x14ac:dyDescent="0.2">
      <c r="A79" s="21"/>
      <c r="B79" s="19"/>
      <c r="C79" s="190"/>
      <c r="D79" s="55"/>
      <c r="E79" s="75" t="s">
        <v>88</v>
      </c>
      <c r="F79" s="143"/>
      <c r="G79" s="191" t="s">
        <v>89</v>
      </c>
      <c r="H79" s="192"/>
      <c r="I79" s="192"/>
      <c r="J79" s="193"/>
      <c r="R79" s="127"/>
      <c r="S79" s="127"/>
      <c r="T79" s="127"/>
      <c r="U79" s="127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pans="1:53" s="105" customFormat="1" ht="12.75" x14ac:dyDescent="0.2">
      <c r="A80" s="21"/>
      <c r="B80" s="19"/>
      <c r="C80" s="190"/>
      <c r="D80" s="55"/>
      <c r="E80" s="66">
        <v>0.23</v>
      </c>
      <c r="F80" s="55"/>
      <c r="G80" s="151">
        <f>G77</f>
        <v>95</v>
      </c>
      <c r="H80" s="152">
        <v>0.23</v>
      </c>
      <c r="I80" s="153">
        <f>I78</f>
        <v>99.07</v>
      </c>
      <c r="J80" s="154">
        <f>J77</f>
        <v>116.85</v>
      </c>
    </row>
    <row r="81" spans="1:10" s="105" customFormat="1" ht="12.75" x14ac:dyDescent="0.2">
      <c r="A81" s="21"/>
      <c r="B81" s="19"/>
      <c r="C81" s="190"/>
      <c r="D81" s="55"/>
      <c r="E81" s="66">
        <v>0.08</v>
      </c>
      <c r="F81" s="55"/>
      <c r="G81" s="150"/>
      <c r="H81" s="148">
        <v>0.08</v>
      </c>
      <c r="I81" s="76"/>
      <c r="J81" s="77"/>
    </row>
    <row r="82" spans="1:10" s="105" customFormat="1" ht="12.75" x14ac:dyDescent="0.2">
      <c r="A82" s="21"/>
      <c r="B82" s="19"/>
      <c r="C82" s="190"/>
      <c r="D82" s="55"/>
      <c r="E82" s="66">
        <v>0</v>
      </c>
      <c r="F82" s="55"/>
      <c r="G82" s="150"/>
      <c r="H82" s="148">
        <v>0</v>
      </c>
      <c r="I82" s="76"/>
      <c r="J82" s="77"/>
    </row>
    <row r="83" spans="1:10" s="105" customFormat="1" ht="13.5" thickBot="1" x14ac:dyDescent="0.25">
      <c r="A83" s="21" t="s">
        <v>93</v>
      </c>
      <c r="B83" s="60"/>
      <c r="C83" s="60"/>
      <c r="D83" s="55"/>
      <c r="E83" s="78" t="s">
        <v>94</v>
      </c>
      <c r="F83" s="147"/>
      <c r="G83" s="79"/>
      <c r="H83" s="149" t="s">
        <v>94</v>
      </c>
      <c r="I83" s="79"/>
      <c r="J83" s="80"/>
    </row>
    <row r="84" spans="1:10" s="105" customFormat="1" ht="23.25" customHeight="1" x14ac:dyDescent="0.2">
      <c r="A84" s="21"/>
      <c r="B84" s="81">
        <f>J77</f>
        <v>116.85</v>
      </c>
      <c r="C84" s="82" t="s">
        <v>95</v>
      </c>
      <c r="D84" s="55"/>
      <c r="E84" s="83"/>
      <c r="F84" s="83"/>
      <c r="G84" s="84"/>
      <c r="H84" s="85"/>
      <c r="I84" s="84"/>
      <c r="J84" s="86"/>
    </row>
    <row r="85" spans="1:10" s="105" customFormat="1" ht="12.75" x14ac:dyDescent="0.2">
      <c r="A85" s="21"/>
      <c r="B85" s="87"/>
      <c r="C85" s="19"/>
      <c r="D85" s="22"/>
      <c r="E85" s="88"/>
      <c r="F85" s="88"/>
      <c r="G85" s="88"/>
      <c r="H85" s="19"/>
      <c r="I85" s="19"/>
      <c r="J85" s="20"/>
    </row>
    <row r="86" spans="1:10" s="128" customFormat="1" x14ac:dyDescent="0.2">
      <c r="A86" s="194" t="s">
        <v>106</v>
      </c>
      <c r="B86" s="194"/>
      <c r="C86" s="194"/>
      <c r="D86" s="194"/>
      <c r="E86" s="194"/>
      <c r="F86" s="194"/>
      <c r="G86" s="194"/>
      <c r="H86" s="194"/>
      <c r="I86" s="194"/>
      <c r="J86" s="194"/>
    </row>
    <row r="87" spans="1:10" s="105" customFormat="1" ht="12.75" x14ac:dyDescent="0.2">
      <c r="A87" s="21"/>
      <c r="B87" s="19"/>
      <c r="C87" s="19"/>
      <c r="D87" s="24"/>
      <c r="E87" s="19"/>
      <c r="F87" s="19"/>
      <c r="G87" s="19"/>
      <c r="H87" s="19"/>
      <c r="I87" s="19"/>
      <c r="J87" s="20"/>
    </row>
    <row r="88" spans="1:10" s="105" customFormat="1" ht="12.75" x14ac:dyDescent="0.2">
      <c r="A88" s="89"/>
      <c r="B88" s="90"/>
      <c r="C88" s="90"/>
      <c r="D88" s="90"/>
      <c r="E88" s="90"/>
      <c r="F88" s="90"/>
      <c r="G88" s="90"/>
      <c r="H88" s="90"/>
      <c r="I88" s="90"/>
      <c r="J88" s="91"/>
    </row>
    <row r="89" spans="1:10" s="105" customFormat="1" ht="17.25" customHeight="1" x14ac:dyDescent="0.2">
      <c r="A89" s="21"/>
      <c r="B89" s="19"/>
      <c r="C89" s="19"/>
      <c r="D89" s="18"/>
      <c r="E89" s="14"/>
      <c r="F89" s="14"/>
      <c r="G89" s="14"/>
      <c r="H89" s="19"/>
      <c r="I89" s="19"/>
      <c r="J89" s="20"/>
    </row>
    <row r="90" spans="1:10" x14ac:dyDescent="0.2">
      <c r="A90" s="21" t="s">
        <v>4</v>
      </c>
      <c r="B90" s="92" t="s">
        <v>96</v>
      </c>
      <c r="C90" s="19"/>
      <c r="D90" s="18"/>
      <c r="E90" s="14"/>
      <c r="F90" s="14"/>
      <c r="G90" s="14"/>
      <c r="H90" s="93"/>
      <c r="I90" s="19" t="s">
        <v>97</v>
      </c>
      <c r="J90" s="20"/>
    </row>
    <row r="91" spans="1:10" s="105" customFormat="1" ht="22.5" customHeight="1" x14ac:dyDescent="0.2">
      <c r="A91" s="21"/>
      <c r="B91" s="94" t="s">
        <v>98</v>
      </c>
      <c r="C91" s="95"/>
      <c r="D91" s="18"/>
      <c r="E91" s="96"/>
      <c r="F91" s="96"/>
      <c r="G91" s="96"/>
      <c r="H91" s="92"/>
      <c r="I91" s="94" t="s">
        <v>99</v>
      </c>
      <c r="J91" s="20"/>
    </row>
    <row r="92" spans="1:10" ht="33" customHeight="1" thickBot="1" x14ac:dyDescent="0.25">
      <c r="A92" s="97"/>
      <c r="B92" s="98"/>
      <c r="C92" s="98"/>
      <c r="D92" s="99"/>
      <c r="E92" s="100"/>
      <c r="F92" s="100"/>
      <c r="G92" s="100"/>
      <c r="H92" s="100"/>
      <c r="I92" s="100"/>
      <c r="J92" s="101"/>
    </row>
    <row r="93" spans="1:10" s="130" customFormat="1" ht="20.25" customHeight="1" thickBot="1" x14ac:dyDescent="0.25">
      <c r="A93" s="186" t="s">
        <v>100</v>
      </c>
      <c r="B93" s="186"/>
      <c r="C93" s="186"/>
      <c r="D93" s="186"/>
      <c r="E93" s="186"/>
      <c r="F93" s="186"/>
      <c r="G93" s="186"/>
      <c r="H93" s="186"/>
      <c r="I93" s="186"/>
      <c r="J93" s="186"/>
    </row>
    <row r="94" spans="1:10" ht="15.75" thickBot="1" x14ac:dyDescent="0.25">
      <c r="A94" s="187" t="s">
        <v>101</v>
      </c>
      <c r="B94" s="187"/>
      <c r="C94" s="187"/>
      <c r="D94" s="187"/>
      <c r="E94" s="187"/>
      <c r="F94" s="187"/>
      <c r="G94" s="187"/>
      <c r="H94" s="187"/>
      <c r="I94" s="187"/>
      <c r="J94" s="187"/>
    </row>
    <row r="95" spans="1:10" ht="31.5" customHeight="1" thickBot="1" x14ac:dyDescent="0.25">
      <c r="A95" s="102"/>
      <c r="B95" s="10"/>
      <c r="C95" s="10"/>
      <c r="D95" s="103"/>
      <c r="E95" s="10"/>
      <c r="F95" s="10"/>
      <c r="G95" s="10"/>
      <c r="H95" s="10"/>
      <c r="I95" s="10"/>
      <c r="J95" s="12"/>
    </row>
    <row r="96" spans="1:10" x14ac:dyDescent="0.2">
      <c r="A96" s="105"/>
      <c r="B96" s="105"/>
      <c r="C96" s="105"/>
      <c r="D96" s="131"/>
      <c r="E96" s="105"/>
      <c r="F96" s="105"/>
      <c r="G96" s="105"/>
      <c r="H96" s="105"/>
      <c r="I96" s="105"/>
      <c r="J96" s="105"/>
    </row>
    <row r="97" spans="1:4" x14ac:dyDescent="0.2">
      <c r="A97" s="105"/>
      <c r="B97" s="105"/>
      <c r="C97" s="105"/>
      <c r="D97" s="131"/>
    </row>
    <row r="98" spans="1:4" x14ac:dyDescent="0.2">
      <c r="A98" s="105"/>
      <c r="B98" s="105"/>
      <c r="C98" s="105"/>
      <c r="D98" s="131"/>
    </row>
    <row r="99" spans="1:4" x14ac:dyDescent="0.2">
      <c r="A99" s="105"/>
      <c r="B99" s="105"/>
      <c r="C99" s="105"/>
      <c r="D99" s="131"/>
    </row>
  </sheetData>
  <sheetProtection sheet="1" scenarios="1" formatCells="0" formatColumns="0" formatRows="0" insertColumns="0" insertRows="0" insertHyperlinks="0" deleteColumns="0" deleteRows="0" sort="0" autoFilter="0" pivotTables="0"/>
  <mergeCells count="26">
    <mergeCell ref="K11:L11"/>
    <mergeCell ref="M11:N11"/>
    <mergeCell ref="K14:L14"/>
    <mergeCell ref="K2:L2"/>
    <mergeCell ref="M2:N2"/>
    <mergeCell ref="K4:L4"/>
    <mergeCell ref="M4:N4"/>
    <mergeCell ref="K8:L8"/>
    <mergeCell ref="M8:N8"/>
    <mergeCell ref="M14:N14"/>
    <mergeCell ref="K17:L17"/>
    <mergeCell ref="M17:N17"/>
    <mergeCell ref="C46:G46"/>
    <mergeCell ref="I49:J49"/>
    <mergeCell ref="G56:J56"/>
    <mergeCell ref="I50:J50"/>
    <mergeCell ref="I51:J51"/>
    <mergeCell ref="I52:J52"/>
    <mergeCell ref="D45:H45"/>
    <mergeCell ref="A93:J93"/>
    <mergeCell ref="A94:J94"/>
    <mergeCell ref="B62:C62"/>
    <mergeCell ref="B64:C64"/>
    <mergeCell ref="C77:C82"/>
    <mergeCell ref="G79:J79"/>
    <mergeCell ref="A86:J86"/>
  </mergeCells>
  <printOptions horizontalCentered="1"/>
  <pageMargins left="0.17986111111111111" right="0.15972222222222221" top="0.82708333333333328" bottom="0.78749999999999998" header="0.51180555555555551" footer="0.51180555555555551"/>
  <pageSetup paperSize="9" scale="80" firstPageNumber="0" orientation="portrait" r:id="rId1"/>
  <headerFooter alignWithMargins="0"/>
  <rowBreaks count="1" manualBreakCount="1">
    <brk id="94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FAKTURA_EURO_V_29_08_2012</vt:lpstr>
      <vt:lpstr>FAKTURA_EURO_V_29_08_2012!Obszar_wydruku</vt:lpstr>
      <vt:lpstr>słownie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Koczko</dc:creator>
  <cp:lastModifiedBy>Lewczuk-Golacik Dajana</cp:lastModifiedBy>
  <cp:lastPrinted>2015-11-06T13:54:49Z</cp:lastPrinted>
  <dcterms:created xsi:type="dcterms:W3CDTF">2013-01-18T08:51:50Z</dcterms:created>
  <dcterms:modified xsi:type="dcterms:W3CDTF">2020-03-09T11:02:37Z</dcterms:modified>
  <cp:contentStatus/>
</cp:coreProperties>
</file>